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28" activeTab="0"/>
  </bookViews>
  <sheets>
    <sheet name="2021 Pension Calculator" sheetId="1" r:id="rId1"/>
  </sheets>
  <definedNames>
    <definedName name="_xlnm.Print_Area" localSheetId="0">'2021 Pension Calculator'!$A$1:$G$37</definedName>
  </definedNames>
  <calcPr fullCalcOnLoad="1"/>
</workbook>
</file>

<file path=xl/comments1.xml><?xml version="1.0" encoding="utf-8"?>
<comments xmlns="http://schemas.openxmlformats.org/spreadsheetml/2006/main">
  <authors>
    <author>ftagoe</author>
  </authors>
  <commentList>
    <comment ref="C7" authorId="0">
      <text>
        <r>
          <rPr>
            <b/>
            <sz val="8"/>
            <rFont val="Tahoma"/>
            <family val="2"/>
          </rPr>
          <t>ftagoe:</t>
        </r>
        <r>
          <rPr>
            <sz val="8"/>
            <rFont val="Tahoma"/>
            <family val="2"/>
          </rPr>
          <t xml:space="preserve">
INSERT HOUSING ALLOWANCE</t>
        </r>
      </text>
    </comment>
  </commentList>
</comments>
</file>

<file path=xl/sharedStrings.xml><?xml version="1.0" encoding="utf-8"?>
<sst xmlns="http://schemas.openxmlformats.org/spreadsheetml/2006/main" count="42" uniqueCount="35">
  <si>
    <t>Parsonage** 25% of Salary</t>
  </si>
  <si>
    <t>Total Plan Compensation</t>
  </si>
  <si>
    <t>YEARLY</t>
  </si>
  <si>
    <t>MONTHLY</t>
  </si>
  <si>
    <t>3% of Plan Comp</t>
  </si>
  <si>
    <t>Total</t>
  </si>
  <si>
    <t xml:space="preserve">Salary* </t>
  </si>
  <si>
    <t>Housing Allowance - if any</t>
  </si>
  <si>
    <t>Monthly</t>
  </si>
  <si>
    <t>Annually</t>
  </si>
  <si>
    <t>Participant only</t>
  </si>
  <si>
    <t>**When a parsonage is provided 25% of the sum of the participant's 415 Compensation and any cash excluded from taxable cash salary pursuant to Code §107(2)</t>
  </si>
  <si>
    <t>Church</t>
  </si>
  <si>
    <t>* Insert the total IRS Code §415</t>
  </si>
  <si>
    <t>CRSP - Defined Contribution (DC)</t>
  </si>
  <si>
    <t>CRSP - Defined Benefit (DB)</t>
  </si>
  <si>
    <t>ALL CLERGY APPOINTED 25% - NOT ELIGIBLE FOR CRSP</t>
  </si>
  <si>
    <t>Housing</t>
  </si>
  <si>
    <t>Parsonage</t>
  </si>
  <si>
    <t>-</t>
  </si>
  <si>
    <t>PENSION FORMULA</t>
  </si>
  <si>
    <t>Participant + 1</t>
  </si>
  <si>
    <t>Participant/Family</t>
  </si>
  <si>
    <r>
      <rPr>
        <sz val="8"/>
        <color indexed="28"/>
        <rFont val="Franklin Gothic"/>
        <family val="0"/>
      </rPr>
      <t>Cash Salary</t>
    </r>
    <r>
      <rPr>
        <sz val="8"/>
        <rFont val="Franklin Gothic"/>
        <family val="0"/>
      </rPr>
      <t xml:space="preserve"> = Cash salary plus these optional items: Self Employment Tax payments, Other Cash Compensation (bonuses or gifts), Equitable Compensation support (Unified Funding Task Force), Compensation Support from the Conference.                                                                                                                                                                                                </t>
    </r>
    <r>
      <rPr>
        <sz val="8"/>
        <color indexed="28"/>
        <rFont val="Franklin Gothic"/>
        <family val="0"/>
      </rPr>
      <t>Other Compensation items paid by the Church on behalf of the Pastor</t>
    </r>
    <r>
      <rPr>
        <sz val="8"/>
        <rFont val="Franklin Gothic"/>
        <family val="0"/>
      </rPr>
      <t xml:space="preserve"> = Optional benefits such as: Before or after tax United Methodist Personal Investment Plan (UMPIP), Flexible Spending accounts (Medical Reimbursement or Dependent Care), Pastor’s portion of Health Insurance Premium and other medical contribution.</t>
    </r>
  </si>
  <si>
    <r>
      <rPr>
        <b/>
        <sz val="11.5"/>
        <color indexed="49"/>
        <rFont val="Tahoma"/>
        <family val="2"/>
      </rPr>
      <t>CPP</t>
    </r>
    <r>
      <rPr>
        <b/>
        <sz val="11.5"/>
        <color indexed="60"/>
        <rFont val="Tahoma"/>
        <family val="2"/>
      </rPr>
      <t xml:space="preserve"> - FULLTIME &amp; 75% ONLY - </t>
    </r>
    <r>
      <rPr>
        <b/>
        <sz val="11.5"/>
        <color indexed="17"/>
        <rFont val="Tahoma"/>
        <family val="2"/>
      </rPr>
      <t>UMLIFEOPTIONS</t>
    </r>
    <r>
      <rPr>
        <b/>
        <sz val="11.5"/>
        <color indexed="60"/>
        <rFont val="Tahoma"/>
        <family val="2"/>
      </rPr>
      <t xml:space="preserve"> - 25%-50%  -       </t>
    </r>
    <r>
      <rPr>
        <b/>
        <sz val="11.5"/>
        <color indexed="10"/>
        <rFont val="Tahoma"/>
        <family val="2"/>
      </rPr>
      <t>PTLPs and MOD - not eligible</t>
    </r>
  </si>
  <si>
    <r>
      <rPr>
        <b/>
        <sz val="8"/>
        <color indexed="8"/>
        <rFont val="Trebuchet MS"/>
        <family val="2"/>
      </rPr>
      <t xml:space="preserve">CRSP: </t>
    </r>
    <r>
      <rPr>
        <b/>
        <u val="single"/>
        <sz val="8"/>
        <color indexed="8"/>
        <rFont val="Trebuchet MS"/>
        <family val="2"/>
      </rPr>
      <t>ALL</t>
    </r>
    <r>
      <rPr>
        <sz val="8"/>
        <color indexed="8"/>
        <rFont val="Trebuchet MS"/>
        <family val="2"/>
      </rPr>
      <t xml:space="preserve"> full members, provisional members, associate members working fulltime or three-quarter time (not including PTLP) appointments to the Local Church and Extension Ministry of which BWC provides benefits for the clergy MUST be covered in CPP - less than three quarter time see UMLIFEOPTIONS</t>
    </r>
  </si>
  <si>
    <r>
      <rPr>
        <b/>
        <sz val="8"/>
        <color indexed="8"/>
        <rFont val="Trebuchet MS"/>
        <family val="2"/>
      </rPr>
      <t>UMLIFEOPTIONS:</t>
    </r>
    <r>
      <rPr>
        <sz val="8"/>
        <color indexed="8"/>
        <rFont val="Trebuchet MS"/>
        <family val="2"/>
      </rPr>
      <t xml:space="preserve"> ALL full members, provisional members, associate members working 25% - 50% (not including PTLP) appointments to the Local Church and Extension Ministry of which BWC provides benefits for the clergy MUST be covered in UMLifeOptions</t>
    </r>
  </si>
  <si>
    <t>Medical Coverage Type only</t>
  </si>
  <si>
    <t>Clergy Compensation with/without HOUSING ALLOWANCE/PARSONAGE VALUE</t>
  </si>
  <si>
    <t>see rate sheet for other Options and for Dental and Vision premiums</t>
  </si>
  <si>
    <t>Dental and Vision rates are addition to the Medical rate</t>
  </si>
  <si>
    <t xml:space="preserve">2021 DAC= </t>
  </si>
  <si>
    <t>11% limited by the DAC</t>
  </si>
  <si>
    <r>
      <t xml:space="preserve">2021 MEDICAL PREMIUMS </t>
    </r>
    <r>
      <rPr>
        <b/>
        <sz val="14"/>
        <color indexed="10"/>
        <rFont val="Tahoma"/>
        <family val="2"/>
      </rPr>
      <t>"DEFAULT PLAN - C2000 with HRA"</t>
    </r>
    <r>
      <rPr>
        <b/>
        <sz val="14"/>
        <rFont val="Tahoma"/>
        <family val="2"/>
      </rPr>
      <t xml:space="preserve"> </t>
    </r>
  </si>
  <si>
    <t>CLERGY PENSION BENEFITS CALCULATOR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</si>
</sst>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28"/>
      <name val="Arial"/>
      <family val="2"/>
    </font>
    <font>
      <sz val="14"/>
      <color indexed="10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4"/>
      <color indexed="12"/>
      <name val="Franklin Gothic Heavy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Franklin Gothic"/>
      <family val="0"/>
    </font>
    <font>
      <sz val="8"/>
      <color indexed="28"/>
      <name val="Franklin Gothic"/>
      <family val="0"/>
    </font>
    <font>
      <b/>
      <sz val="16"/>
      <name val="Arial"/>
      <family val="2"/>
    </font>
    <font>
      <sz val="14"/>
      <name val="Franklin Gothic Heavy"/>
      <family val="2"/>
    </font>
    <font>
      <sz val="16"/>
      <name val="Franklin Gothic Heavy"/>
      <family val="2"/>
    </font>
    <font>
      <sz val="8"/>
      <color indexed="8"/>
      <name val="Trebuchet MS"/>
      <family val="2"/>
    </font>
    <font>
      <sz val="11.5"/>
      <name val="Tahoma"/>
      <family val="2"/>
    </font>
    <font>
      <b/>
      <sz val="12"/>
      <name val="Tahoma"/>
      <family val="2"/>
    </font>
    <font>
      <b/>
      <sz val="14"/>
      <color indexed="28"/>
      <name val="Tahoma"/>
      <family val="2"/>
    </font>
    <font>
      <b/>
      <sz val="11.5"/>
      <color indexed="49"/>
      <name val="Tahoma"/>
      <family val="2"/>
    </font>
    <font>
      <b/>
      <sz val="11.5"/>
      <color indexed="60"/>
      <name val="Tahoma"/>
      <family val="2"/>
    </font>
    <font>
      <b/>
      <sz val="11.5"/>
      <color indexed="17"/>
      <name val="Tahoma"/>
      <family val="2"/>
    </font>
    <font>
      <b/>
      <sz val="11.5"/>
      <color indexed="10"/>
      <name val="Tahoma"/>
      <family val="2"/>
    </font>
    <font>
      <b/>
      <sz val="11.5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4"/>
      <name val="Arial"/>
      <family val="2"/>
    </font>
    <font>
      <sz val="14"/>
      <color indexed="14"/>
      <name val="Franklin Gothic Heavy"/>
      <family val="2"/>
    </font>
    <font>
      <b/>
      <sz val="14"/>
      <color indexed="8"/>
      <name val="Calibri"/>
      <family val="2"/>
    </font>
    <font>
      <sz val="14"/>
      <color indexed="53"/>
      <name val="Franklin Gothic Heavy"/>
      <family val="2"/>
    </font>
    <font>
      <sz val="12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sz val="8"/>
      <color indexed="8"/>
      <name val="Calibri"/>
      <family val="2"/>
    </font>
    <font>
      <b/>
      <sz val="11.5"/>
      <color indexed="28"/>
      <name val="Times New Roman"/>
      <family val="1"/>
    </font>
    <font>
      <b/>
      <sz val="16"/>
      <color indexed="10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14"/>
      <name val="Tahoma"/>
      <family val="2"/>
    </font>
    <font>
      <b/>
      <sz val="14"/>
      <color indexed="53"/>
      <name val="Tahoma"/>
      <family val="2"/>
    </font>
    <font>
      <b/>
      <sz val="11"/>
      <color indexed="8"/>
      <name val="Tahoma"/>
      <family val="2"/>
    </font>
    <font>
      <sz val="8"/>
      <color indexed="53"/>
      <name val="Franklin Gothic"/>
      <family val="0"/>
    </font>
    <font>
      <b/>
      <sz val="16"/>
      <color indexed="10"/>
      <name val="Tahoma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FF"/>
      <name val="Arial"/>
      <family val="2"/>
    </font>
    <font>
      <sz val="14"/>
      <color rgb="FFFF00FF"/>
      <name val="Franklin Gothic Heavy"/>
      <family val="2"/>
    </font>
    <font>
      <b/>
      <sz val="14"/>
      <color theme="1"/>
      <name val="Calibri"/>
      <family val="2"/>
    </font>
    <font>
      <sz val="14"/>
      <color theme="9" tint="-0.24997000396251678"/>
      <name val="Franklin Gothic Heavy"/>
      <family val="2"/>
    </font>
    <font>
      <sz val="12"/>
      <color theme="1"/>
      <name val="Trebuchet MS"/>
      <family val="2"/>
    </font>
    <font>
      <b/>
      <u val="single"/>
      <sz val="12"/>
      <color theme="1"/>
      <name val="Trebuchet MS"/>
      <family val="2"/>
    </font>
    <font>
      <sz val="8"/>
      <color theme="1"/>
      <name val="Calibri"/>
      <family val="2"/>
    </font>
    <font>
      <b/>
      <sz val="11.5"/>
      <color rgb="FF660066"/>
      <name val="Times New Roman"/>
      <family val="1"/>
    </font>
    <font>
      <b/>
      <sz val="16"/>
      <color rgb="FFFF0000"/>
      <name val="Arial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4"/>
      <color rgb="FFFF00FF"/>
      <name val="Tahoma"/>
      <family val="2"/>
    </font>
    <font>
      <b/>
      <sz val="14"/>
      <color theme="9" tint="-0.24997000396251678"/>
      <name val="Tahoma"/>
      <family val="2"/>
    </font>
    <font>
      <b/>
      <sz val="11.5"/>
      <color theme="9" tint="-0.4999699890613556"/>
      <name val="Tahoma"/>
      <family val="2"/>
    </font>
    <font>
      <b/>
      <sz val="11"/>
      <color theme="1"/>
      <name val="Tahoma"/>
      <family val="2"/>
    </font>
    <font>
      <sz val="8"/>
      <color theme="9" tint="-0.24997000396251678"/>
      <name val="Franklin Gothic"/>
      <family val="0"/>
    </font>
    <font>
      <b/>
      <sz val="16"/>
      <color rgb="FFFF0000"/>
      <name val="Tahoma"/>
      <family val="2"/>
    </font>
    <font>
      <b/>
      <sz val="16"/>
      <color theme="1"/>
      <name val="Tahoma"/>
      <family val="2"/>
    </font>
    <font>
      <b/>
      <u val="single"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125">
        <bgColor theme="1" tint="0.34999001026153564"/>
      </patternFill>
    </fill>
    <fill>
      <patternFill patternType="darkGray"/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/>
    </xf>
    <xf numFmtId="164" fontId="79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49" fontId="82" fillId="0" borderId="10" xfId="0" applyNumberFormat="1" applyFont="1" applyBorder="1" applyAlignment="1">
      <alignment/>
    </xf>
    <xf numFmtId="164" fontId="83" fillId="34" borderId="0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49" fontId="84" fillId="0" borderId="11" xfId="0" applyNumberFormat="1" applyFont="1" applyBorder="1" applyAlignment="1">
      <alignment/>
    </xf>
    <xf numFmtId="0" fontId="1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49" fontId="13" fillId="0" borderId="12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 vertical="center" wrapText="1"/>
    </xf>
    <xf numFmtId="0" fontId="7" fillId="35" borderId="13" xfId="0" applyFont="1" applyFill="1" applyBorder="1" applyAlignment="1">
      <alignment/>
    </xf>
    <xf numFmtId="49" fontId="14" fillId="36" borderId="0" xfId="0" applyNumberFormat="1" applyFont="1" applyFill="1" applyBorder="1" applyAlignment="1">
      <alignment horizontal="center" vertical="center" wrapText="1"/>
    </xf>
    <xf numFmtId="49" fontId="82" fillId="37" borderId="0" xfId="0" applyNumberFormat="1" applyFont="1" applyFill="1" applyBorder="1" applyAlignment="1">
      <alignment/>
    </xf>
    <xf numFmtId="164" fontId="83" fillId="37" borderId="0" xfId="0" applyNumberFormat="1" applyFont="1" applyFill="1" applyBorder="1" applyAlignment="1">
      <alignment horizontal="center"/>
    </xf>
    <xf numFmtId="0" fontId="79" fillId="37" borderId="0" xfId="0" applyFont="1" applyFill="1" applyBorder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87" fillId="0" borderId="0" xfId="0" applyFont="1" applyAlignment="1">
      <alignment/>
    </xf>
    <xf numFmtId="49" fontId="14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12" fillId="34" borderId="15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7" fillId="0" borderId="15" xfId="0" applyFont="1" applyBorder="1" applyAlignment="1">
      <alignment/>
    </xf>
    <xf numFmtId="0" fontId="79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8" fillId="0" borderId="15" xfId="0" applyFont="1" applyBorder="1" applyAlignment="1">
      <alignment vertical="top" wrapText="1"/>
    </xf>
    <xf numFmtId="0" fontId="89" fillId="0" borderId="15" xfId="0" applyFont="1" applyBorder="1" applyAlignment="1">
      <alignment horizontal="center"/>
    </xf>
    <xf numFmtId="165" fontId="89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 horizontal="center" wrapText="1"/>
    </xf>
    <xf numFmtId="165" fontId="90" fillId="0" borderId="0" xfId="0" applyNumberFormat="1" applyFont="1" applyBorder="1" applyAlignment="1">
      <alignment horizontal="center"/>
    </xf>
    <xf numFmtId="165" fontId="90" fillId="37" borderId="0" xfId="0" applyNumberFormat="1" applyFont="1" applyFill="1" applyBorder="1" applyAlignment="1">
      <alignment horizontal="center"/>
    </xf>
    <xf numFmtId="165" fontId="90" fillId="0" borderId="16" xfId="0" applyNumberFormat="1" applyFont="1" applyBorder="1" applyAlignment="1">
      <alignment horizontal="center"/>
    </xf>
    <xf numFmtId="165" fontId="17" fillId="4" borderId="0" xfId="0" applyNumberFormat="1" applyFont="1" applyFill="1" applyBorder="1" applyAlignment="1">
      <alignment horizontal="center" wrapText="1"/>
    </xf>
    <xf numFmtId="165" fontId="91" fillId="4" borderId="0" xfId="0" applyNumberFormat="1" applyFont="1" applyFill="1" applyBorder="1" applyAlignment="1">
      <alignment horizontal="center"/>
    </xf>
    <xf numFmtId="165" fontId="91" fillId="37" borderId="0" xfId="0" applyNumberFormat="1" applyFont="1" applyFill="1" applyBorder="1" applyAlignment="1">
      <alignment horizontal="center"/>
    </xf>
    <xf numFmtId="165" fontId="17" fillId="13" borderId="0" xfId="0" applyNumberFormat="1" applyFont="1" applyFill="1" applyBorder="1" applyAlignment="1">
      <alignment horizontal="center" wrapText="1"/>
    </xf>
    <xf numFmtId="165" fontId="91" fillId="13" borderId="16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164" fontId="92" fillId="0" borderId="10" xfId="0" applyNumberFormat="1" applyFont="1" applyBorder="1" applyAlignment="1">
      <alignment horizontal="center"/>
    </xf>
    <xf numFmtId="164" fontId="92" fillId="38" borderId="10" xfId="0" applyNumberFormat="1" applyFont="1" applyFill="1" applyBorder="1" applyAlignment="1">
      <alignment horizontal="center"/>
    </xf>
    <xf numFmtId="164" fontId="92" fillId="34" borderId="10" xfId="0" applyNumberFormat="1" applyFont="1" applyFill="1" applyBorder="1" applyAlignment="1">
      <alignment horizontal="center"/>
    </xf>
    <xf numFmtId="164" fontId="92" fillId="0" borderId="11" xfId="0" applyNumberFormat="1" applyFont="1" applyBorder="1" applyAlignment="1">
      <alignment horizontal="center"/>
    </xf>
    <xf numFmtId="164" fontId="92" fillId="38" borderId="11" xfId="0" applyNumberFormat="1" applyFont="1" applyFill="1" applyBorder="1" applyAlignment="1">
      <alignment horizontal="center"/>
    </xf>
    <xf numFmtId="164" fontId="92" fillId="34" borderId="11" xfId="0" applyNumberFormat="1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93" fillId="0" borderId="15" xfId="0" applyFont="1" applyBorder="1" applyAlignment="1">
      <alignment/>
    </xf>
    <xf numFmtId="0" fontId="94" fillId="0" borderId="15" xfId="0" applyFont="1" applyBorder="1" applyAlignment="1">
      <alignment/>
    </xf>
    <xf numFmtId="0" fontId="95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164" fontId="17" fillId="19" borderId="12" xfId="0" applyNumberFormat="1" applyFont="1" applyFill="1" applyBorder="1" applyAlignment="1">
      <alignment horizontal="center"/>
    </xf>
    <xf numFmtId="49" fontId="25" fillId="37" borderId="0" xfId="0" applyNumberFormat="1" applyFont="1" applyFill="1" applyBorder="1" applyAlignment="1">
      <alignment/>
    </xf>
    <xf numFmtId="0" fontId="96" fillId="35" borderId="15" xfId="0" applyFont="1" applyFill="1" applyBorder="1" applyAlignment="1">
      <alignment/>
    </xf>
    <xf numFmtId="0" fontId="90" fillId="0" borderId="15" xfId="0" applyFont="1" applyBorder="1" applyAlignment="1">
      <alignment/>
    </xf>
    <xf numFmtId="165" fontId="90" fillId="0" borderId="10" xfId="0" applyNumberFormat="1" applyFont="1" applyBorder="1" applyAlignment="1">
      <alignment/>
    </xf>
    <xf numFmtId="6" fontId="17" fillId="39" borderId="12" xfId="0" applyNumberFormat="1" applyFont="1" applyFill="1" applyBorder="1" applyAlignment="1">
      <alignment horizontal="left"/>
    </xf>
    <xf numFmtId="0" fontId="97" fillId="0" borderId="15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5" fontId="17" fillId="0" borderId="0" xfId="0" applyNumberFormat="1" applyFont="1" applyFill="1" applyBorder="1" applyAlignment="1">
      <alignment horizontal="center" wrapText="1"/>
    </xf>
    <xf numFmtId="165" fontId="91" fillId="0" borderId="0" xfId="0" applyNumberFormat="1" applyFont="1" applyFill="1" applyBorder="1" applyAlignment="1">
      <alignment horizontal="center"/>
    </xf>
    <xf numFmtId="165" fontId="91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8" fillId="0" borderId="15" xfId="0" applyFont="1" applyBorder="1" applyAlignment="1">
      <alignment horizontal="center"/>
    </xf>
    <xf numFmtId="165" fontId="98" fillId="0" borderId="0" xfId="0" applyNumberFormat="1" applyFont="1" applyBorder="1" applyAlignment="1">
      <alignment/>
    </xf>
    <xf numFmtId="0" fontId="98" fillId="0" borderId="14" xfId="0" applyFont="1" applyBorder="1" applyAlignment="1">
      <alignment horizontal="center"/>
    </xf>
    <xf numFmtId="165" fontId="9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98" fillId="0" borderId="20" xfId="0" applyFont="1" applyBorder="1" applyAlignment="1">
      <alignment horizontal="center"/>
    </xf>
    <xf numFmtId="165" fontId="98" fillId="0" borderId="21" xfId="0" applyNumberFormat="1" applyFont="1" applyBorder="1" applyAlignment="1">
      <alignment/>
    </xf>
    <xf numFmtId="165" fontId="98" fillId="0" borderId="22" xfId="0" applyNumberFormat="1" applyFont="1" applyBorder="1" applyAlignment="1">
      <alignment/>
    </xf>
    <xf numFmtId="165" fontId="96" fillId="35" borderId="18" xfId="0" applyNumberFormat="1" applyFont="1" applyFill="1" applyBorder="1" applyAlignment="1">
      <alignment horizontal="right"/>
    </xf>
    <xf numFmtId="165" fontId="28" fillId="35" borderId="18" xfId="0" applyNumberFormat="1" applyFont="1" applyFill="1" applyBorder="1" applyAlignment="1">
      <alignment horizontal="right"/>
    </xf>
    <xf numFmtId="165" fontId="0" fillId="0" borderId="16" xfId="0" applyNumberFormat="1" applyBorder="1" applyAlignment="1">
      <alignment/>
    </xf>
    <xf numFmtId="0" fontId="97" fillId="0" borderId="15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left" vertical="top" wrapText="1"/>
    </xf>
    <xf numFmtId="0" fontId="97" fillId="0" borderId="16" xfId="0" applyFont="1" applyFill="1" applyBorder="1" applyAlignment="1">
      <alignment horizontal="left" vertical="top" wrapText="1"/>
    </xf>
    <xf numFmtId="49" fontId="82" fillId="0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9" fillId="0" borderId="25" xfId="0" applyFont="1" applyBorder="1" applyAlignment="1">
      <alignment horizontal="center"/>
    </xf>
    <xf numFmtId="165" fontId="29" fillId="19" borderId="15" xfId="0" applyNumberFormat="1" applyFont="1" applyFill="1" applyBorder="1" applyAlignment="1">
      <alignment horizontal="center" vertical="top" wrapText="1"/>
    </xf>
    <xf numFmtId="165" fontId="29" fillId="19" borderId="0" xfId="0" applyNumberFormat="1" applyFont="1" applyFill="1" applyBorder="1" applyAlignment="1">
      <alignment horizontal="center" vertical="top" wrapText="1"/>
    </xf>
    <xf numFmtId="0" fontId="96" fillId="0" borderId="15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26" xfId="0" applyFont="1" applyBorder="1" applyAlignment="1">
      <alignment horizontal="center"/>
    </xf>
    <xf numFmtId="0" fontId="96" fillId="0" borderId="27" xfId="0" applyFont="1" applyBorder="1" applyAlignment="1">
      <alignment horizontal="center"/>
    </xf>
    <xf numFmtId="0" fontId="96" fillId="0" borderId="25" xfId="0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100" fillId="0" borderId="1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left" vertical="center" wrapText="1"/>
    </xf>
    <xf numFmtId="0" fontId="100" fillId="0" borderId="16" xfId="0" applyFont="1" applyBorder="1" applyAlignment="1">
      <alignment horizontal="left" vertical="center" wrapText="1"/>
    </xf>
    <xf numFmtId="0" fontId="101" fillId="0" borderId="27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1" fillId="0" borderId="29" xfId="0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0" fillId="39" borderId="33" xfId="0" applyFill="1" applyBorder="1" applyAlignment="1">
      <alignment horizontal="left"/>
    </xf>
    <xf numFmtId="0" fontId="0" fillId="39" borderId="34" xfId="0" applyFill="1" applyBorder="1" applyAlignment="1">
      <alignment horizontal="left"/>
    </xf>
    <xf numFmtId="0" fontId="0" fillId="39" borderId="35" xfId="0" applyFill="1" applyBorder="1" applyAlignment="1">
      <alignment horizontal="left"/>
    </xf>
    <xf numFmtId="0" fontId="24" fillId="40" borderId="15" xfId="0" applyFont="1" applyFill="1" applyBorder="1" applyAlignment="1">
      <alignment horizontal="right"/>
    </xf>
    <xf numFmtId="0" fontId="24" fillId="40" borderId="0" xfId="0" applyFont="1" applyFill="1" applyBorder="1" applyAlignment="1">
      <alignment horizontal="right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9525</xdr:rowOff>
    </xdr:from>
    <xdr:to>
      <xdr:col>2</xdr:col>
      <xdr:colOff>609600</xdr:colOff>
      <xdr:row>2</xdr:row>
      <xdr:rowOff>390525</xdr:rowOff>
    </xdr:to>
    <xdr:sp>
      <xdr:nvSpPr>
        <xdr:cNvPr id="1" name="Down Arrow 1"/>
        <xdr:cNvSpPr>
          <a:spLocks/>
        </xdr:cNvSpPr>
      </xdr:nvSpPr>
      <xdr:spPr>
        <a:xfrm>
          <a:off x="4371975" y="742950"/>
          <a:ext cx="266700" cy="381000"/>
        </a:xfrm>
        <a:prstGeom prst="downArrow">
          <a:avLst>
            <a:gd name="adj" fmla="val 15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19050</xdr:rowOff>
    </xdr:from>
    <xdr:to>
      <xdr:col>5</xdr:col>
      <xdr:colOff>628650</xdr:colOff>
      <xdr:row>2</xdr:row>
      <xdr:rowOff>390525</xdr:rowOff>
    </xdr:to>
    <xdr:sp>
      <xdr:nvSpPr>
        <xdr:cNvPr id="2" name="Down Arrow 3"/>
        <xdr:cNvSpPr>
          <a:spLocks/>
        </xdr:cNvSpPr>
      </xdr:nvSpPr>
      <xdr:spPr>
        <a:xfrm>
          <a:off x="6781800" y="752475"/>
          <a:ext cx="257175" cy="371475"/>
        </a:xfrm>
        <a:prstGeom prst="downArrow">
          <a:avLst>
            <a:gd name="adj" fmla="val 15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I3" sqref="I3"/>
    </sheetView>
  </sheetViews>
  <sheetFormatPr defaultColWidth="9.140625" defaultRowHeight="15"/>
  <cols>
    <col min="1" max="1" width="41.00390625" style="0" customWidth="1"/>
    <col min="2" max="2" width="19.421875" style="0" customWidth="1"/>
    <col min="3" max="3" width="18.7109375" style="0" bestFit="1" customWidth="1"/>
    <col min="4" max="4" width="15.140625" style="0" customWidth="1"/>
    <col min="5" max="5" width="1.8515625" style="0" customWidth="1"/>
    <col min="6" max="6" width="15.140625" style="0" bestFit="1" customWidth="1"/>
    <col min="7" max="7" width="16.7109375" style="0" customWidth="1"/>
  </cols>
  <sheetData>
    <row r="1" spans="1:7" ht="20.25" thickBot="1">
      <c r="A1" s="94" t="s">
        <v>34</v>
      </c>
      <c r="B1" s="94"/>
      <c r="C1" s="94"/>
      <c r="D1" s="94"/>
      <c r="E1" s="94"/>
      <c r="F1" s="94"/>
      <c r="G1" s="94"/>
    </row>
    <row r="2" spans="1:7" ht="37.5" customHeight="1" thickBot="1">
      <c r="A2" s="109" t="s">
        <v>28</v>
      </c>
      <c r="B2" s="110"/>
      <c r="C2" s="110"/>
      <c r="D2" s="110"/>
      <c r="E2" s="110"/>
      <c r="F2" s="110"/>
      <c r="G2" s="111"/>
    </row>
    <row r="3" spans="1:7" ht="33.75" customHeight="1" thickBot="1">
      <c r="A3" s="26"/>
      <c r="B3" s="9" t="s">
        <v>17</v>
      </c>
      <c r="C3" s="16"/>
      <c r="D3" s="16"/>
      <c r="E3" s="18"/>
      <c r="F3" s="16"/>
      <c r="G3" s="12" t="s">
        <v>18</v>
      </c>
    </row>
    <row r="4" spans="1:7" ht="19.5">
      <c r="A4" s="27"/>
      <c r="B4" s="15"/>
      <c r="C4" s="61" t="s">
        <v>31</v>
      </c>
      <c r="D4" s="66">
        <v>74199</v>
      </c>
      <c r="E4" s="62"/>
      <c r="F4" s="61" t="s">
        <v>31</v>
      </c>
      <c r="G4" s="66">
        <v>74199</v>
      </c>
    </row>
    <row r="5" spans="1:8" ht="19.5">
      <c r="A5" s="28"/>
      <c r="B5" s="3"/>
      <c r="C5" s="9" t="s">
        <v>17</v>
      </c>
      <c r="D5" s="91"/>
      <c r="E5" s="19"/>
      <c r="F5" s="12" t="s">
        <v>18</v>
      </c>
      <c r="G5" s="93"/>
      <c r="H5" s="1"/>
    </row>
    <row r="6" spans="1:8" ht="18.75">
      <c r="A6" s="56" t="s">
        <v>6</v>
      </c>
      <c r="B6" s="5"/>
      <c r="C6" s="50">
        <v>60000</v>
      </c>
      <c r="D6" s="92"/>
      <c r="E6" s="20"/>
      <c r="F6" s="53">
        <v>0</v>
      </c>
      <c r="G6" s="93"/>
      <c r="H6" s="1"/>
    </row>
    <row r="7" spans="1:8" ht="18.75">
      <c r="A7" s="57" t="s">
        <v>7</v>
      </c>
      <c r="B7" s="6"/>
      <c r="C7" s="50">
        <v>20000</v>
      </c>
      <c r="D7" s="92"/>
      <c r="E7" s="20"/>
      <c r="F7" s="54" t="s">
        <v>19</v>
      </c>
      <c r="G7" s="93"/>
      <c r="H7" s="1"/>
    </row>
    <row r="8" spans="1:8" ht="18.75">
      <c r="A8" s="58" t="s">
        <v>0</v>
      </c>
      <c r="B8" s="7"/>
      <c r="C8" s="51" t="s">
        <v>19</v>
      </c>
      <c r="D8" s="92"/>
      <c r="E8" s="20"/>
      <c r="F8" s="53">
        <f>0.25*F6</f>
        <v>0</v>
      </c>
      <c r="G8" s="93"/>
      <c r="H8" s="1"/>
    </row>
    <row r="9" spans="1:8" ht="21.75" customHeight="1">
      <c r="A9" s="115" t="s">
        <v>1</v>
      </c>
      <c r="B9" s="116"/>
      <c r="C9" s="52">
        <f>C6+C7</f>
        <v>80000</v>
      </c>
      <c r="D9" s="92"/>
      <c r="E9" s="20"/>
      <c r="F9" s="55">
        <f>F6+F8</f>
        <v>0</v>
      </c>
      <c r="G9" s="93"/>
      <c r="H9" s="1"/>
    </row>
    <row r="10" spans="1:8" ht="7.5" customHeight="1">
      <c r="A10" s="29"/>
      <c r="B10" s="13"/>
      <c r="C10" s="10"/>
      <c r="D10" s="14"/>
      <c r="E10" s="20"/>
      <c r="F10" s="10"/>
      <c r="G10" s="30"/>
      <c r="H10" s="1"/>
    </row>
    <row r="11" spans="1:8" ht="15">
      <c r="A11" s="31"/>
      <c r="B11" s="17" t="s">
        <v>20</v>
      </c>
      <c r="C11" s="4" t="s">
        <v>2</v>
      </c>
      <c r="D11" s="11" t="s">
        <v>3</v>
      </c>
      <c r="E11" s="21"/>
      <c r="F11" s="4" t="s">
        <v>2</v>
      </c>
      <c r="G11" s="32" t="s">
        <v>3</v>
      </c>
      <c r="H11" s="1"/>
    </row>
    <row r="12" spans="1:8" ht="49.5" customHeight="1">
      <c r="A12" s="59" t="s">
        <v>24</v>
      </c>
      <c r="B12" s="47" t="s">
        <v>4</v>
      </c>
      <c r="C12" s="38">
        <f>$C$9*0.03</f>
        <v>2400</v>
      </c>
      <c r="D12" s="39">
        <f>C12/12</f>
        <v>200</v>
      </c>
      <c r="E12" s="40"/>
      <c r="F12" s="39">
        <f>F9*3%</f>
        <v>0</v>
      </c>
      <c r="G12" s="41">
        <f>F12/12</f>
        <v>0</v>
      </c>
      <c r="H12" s="22"/>
    </row>
    <row r="13" spans="1:8" ht="22.5" customHeight="1">
      <c r="A13" s="60" t="s">
        <v>14</v>
      </c>
      <c r="B13" s="48" t="s">
        <v>4</v>
      </c>
      <c r="C13" s="38">
        <f>$C$9*0.03</f>
        <v>2400</v>
      </c>
      <c r="D13" s="39">
        <f>C13/12</f>
        <v>200</v>
      </c>
      <c r="E13" s="40"/>
      <c r="F13" s="39">
        <f>F9*3%</f>
        <v>0</v>
      </c>
      <c r="G13" s="41">
        <f>F13/12</f>
        <v>0</v>
      </c>
      <c r="H13" s="23"/>
    </row>
    <row r="14" spans="1:8" ht="28.5">
      <c r="A14" s="60" t="s">
        <v>15</v>
      </c>
      <c r="B14" s="49" t="s">
        <v>32</v>
      </c>
      <c r="C14" s="38">
        <f>0.11*MIN($C$9,D4)</f>
        <v>8161.89</v>
      </c>
      <c r="D14" s="39">
        <f>C14/12</f>
        <v>680.1575</v>
      </c>
      <c r="E14" s="40"/>
      <c r="F14" s="38">
        <f>0.11*MIN($F$9,D4)</f>
        <v>0</v>
      </c>
      <c r="G14" s="41">
        <f>F14/12</f>
        <v>0</v>
      </c>
      <c r="H14" s="24"/>
    </row>
    <row r="15" spans="1:8" ht="23.25" customHeight="1">
      <c r="A15" s="60" t="s">
        <v>5</v>
      </c>
      <c r="B15" s="8"/>
      <c r="C15" s="42">
        <f>SUM(C12:C14)</f>
        <v>12961.89</v>
      </c>
      <c r="D15" s="43">
        <f>SUM(D12:D14)</f>
        <v>1080.1575</v>
      </c>
      <c r="E15" s="44"/>
      <c r="F15" s="45">
        <f>SUM(F12:F14)</f>
        <v>0</v>
      </c>
      <c r="G15" s="46">
        <f>SUM(G12:G14)</f>
        <v>0</v>
      </c>
      <c r="H15" s="1"/>
    </row>
    <row r="16" spans="1:8" ht="23.25" customHeight="1">
      <c r="A16" s="69"/>
      <c r="B16" s="70"/>
      <c r="C16" s="71"/>
      <c r="D16" s="72"/>
      <c r="E16" s="72"/>
      <c r="F16" s="71"/>
      <c r="G16" s="73"/>
      <c r="H16" s="1"/>
    </row>
    <row r="17" spans="1:8" ht="23.25" customHeight="1">
      <c r="A17" s="69"/>
      <c r="B17" s="70"/>
      <c r="C17" s="71"/>
      <c r="D17" s="72"/>
      <c r="E17" s="72"/>
      <c r="F17" s="71"/>
      <c r="G17" s="73"/>
      <c r="H17" s="1"/>
    </row>
    <row r="18" spans="1:8" s="75" customFormat="1" ht="23.25" customHeight="1">
      <c r="A18" s="69"/>
      <c r="B18" s="70"/>
      <c r="C18" s="71"/>
      <c r="D18" s="72"/>
      <c r="E18" s="72"/>
      <c r="F18" s="71"/>
      <c r="G18" s="73"/>
      <c r="H18" s="74"/>
    </row>
    <row r="19" spans="1:7" ht="21" customHeight="1">
      <c r="A19" s="95" t="s">
        <v>33</v>
      </c>
      <c r="B19" s="96"/>
      <c r="C19" s="96"/>
      <c r="D19" s="96"/>
      <c r="E19" s="1"/>
      <c r="F19" s="1"/>
      <c r="G19" s="33"/>
    </row>
    <row r="20" spans="1:7" ht="14.25">
      <c r="A20" s="63" t="s">
        <v>27</v>
      </c>
      <c r="B20" s="85" t="s">
        <v>8</v>
      </c>
      <c r="C20" s="86" t="s">
        <v>9</v>
      </c>
      <c r="D20" s="1"/>
      <c r="E20" s="1"/>
      <c r="F20" s="1"/>
      <c r="G20" s="87"/>
    </row>
    <row r="21" spans="1:7" ht="14.25">
      <c r="A21" s="64" t="s">
        <v>10</v>
      </c>
      <c r="B21" s="65">
        <v>83</v>
      </c>
      <c r="C21" s="65">
        <f>B21*12</f>
        <v>996</v>
      </c>
      <c r="D21" s="1"/>
      <c r="E21" s="1"/>
      <c r="F21" s="1"/>
      <c r="G21" s="33"/>
    </row>
    <row r="22" spans="1:7" ht="14.25">
      <c r="A22" s="64" t="s">
        <v>21</v>
      </c>
      <c r="B22" s="65">
        <v>330</v>
      </c>
      <c r="C22" s="65">
        <f>B22*12</f>
        <v>3960</v>
      </c>
      <c r="D22" s="1"/>
      <c r="E22" s="1"/>
      <c r="F22" s="1"/>
      <c r="G22" s="87"/>
    </row>
    <row r="23" spans="1:7" ht="14.25">
      <c r="A23" s="64" t="s">
        <v>22</v>
      </c>
      <c r="B23" s="65">
        <v>466</v>
      </c>
      <c r="C23" s="65">
        <f>B23*12</f>
        <v>5592</v>
      </c>
      <c r="D23" s="1"/>
      <c r="E23" s="1"/>
      <c r="F23" s="1"/>
      <c r="G23" s="33"/>
    </row>
    <row r="24" spans="1:7" ht="14.25">
      <c r="A24" s="97" t="s">
        <v>29</v>
      </c>
      <c r="B24" s="98"/>
      <c r="C24" s="99"/>
      <c r="D24" s="1"/>
      <c r="E24" s="1"/>
      <c r="F24" s="1"/>
      <c r="G24" s="33"/>
    </row>
    <row r="25" spans="1:7" ht="15" thickBot="1">
      <c r="A25" s="100" t="s">
        <v>30</v>
      </c>
      <c r="B25" s="101"/>
      <c r="C25" s="102"/>
      <c r="D25" s="1"/>
      <c r="E25" s="1"/>
      <c r="F25" s="1"/>
      <c r="G25" s="33"/>
    </row>
    <row r="26" spans="1:7" ht="21" thickBot="1">
      <c r="A26" s="82" t="s">
        <v>12</v>
      </c>
      <c r="B26" s="83">
        <v>890</v>
      </c>
      <c r="C26" s="84">
        <f>B26*12</f>
        <v>10680</v>
      </c>
      <c r="D26" s="1"/>
      <c r="E26" s="1"/>
      <c r="F26" s="1"/>
      <c r="G26" s="33"/>
    </row>
    <row r="27" spans="1:7" ht="20.25">
      <c r="A27" s="78"/>
      <c r="B27" s="79"/>
      <c r="C27" s="79"/>
      <c r="D27" s="80"/>
      <c r="E27" s="80"/>
      <c r="F27" s="80"/>
      <c r="G27" s="81"/>
    </row>
    <row r="28" spans="1:7" ht="20.25">
      <c r="A28" s="76"/>
      <c r="B28" s="77"/>
      <c r="C28" s="77"/>
      <c r="D28" s="1"/>
      <c r="E28" s="1"/>
      <c r="F28" s="1"/>
      <c r="G28" s="33"/>
    </row>
    <row r="29" spans="1:7" ht="21">
      <c r="A29" s="36"/>
      <c r="B29" s="37"/>
      <c r="C29" s="37"/>
      <c r="D29" s="1"/>
      <c r="E29" s="1"/>
      <c r="F29" s="1"/>
      <c r="G29" s="33"/>
    </row>
    <row r="30" spans="1:7" ht="14.25">
      <c r="A30" s="34"/>
      <c r="B30" s="1"/>
      <c r="C30" s="1"/>
      <c r="D30" s="1"/>
      <c r="E30" s="1"/>
      <c r="F30" s="1"/>
      <c r="G30" s="33"/>
    </row>
    <row r="31" spans="1:7" ht="18" customHeight="1">
      <c r="A31" s="35" t="s">
        <v>13</v>
      </c>
      <c r="B31" s="2"/>
      <c r="C31" s="1"/>
      <c r="D31" s="1"/>
      <c r="E31" s="1"/>
      <c r="F31" s="1"/>
      <c r="G31" s="33"/>
    </row>
    <row r="32" spans="1:7" ht="69.75" customHeight="1">
      <c r="A32" s="117" t="s">
        <v>23</v>
      </c>
      <c r="B32" s="118"/>
      <c r="C32" s="118"/>
      <c r="D32" s="118"/>
      <c r="E32" s="118"/>
      <c r="F32" s="118"/>
      <c r="G32" s="119"/>
    </row>
    <row r="33" spans="1:7" ht="26.25" customHeight="1">
      <c r="A33" s="88" t="s">
        <v>11</v>
      </c>
      <c r="B33" s="89"/>
      <c r="C33" s="89"/>
      <c r="D33" s="89"/>
      <c r="E33" s="89"/>
      <c r="F33" s="89"/>
      <c r="G33" s="90"/>
    </row>
    <row r="34" spans="1:7" ht="26.25" customHeight="1">
      <c r="A34" s="67"/>
      <c r="B34" s="68"/>
      <c r="C34" s="68"/>
      <c r="D34" s="68"/>
      <c r="E34" s="68"/>
      <c r="F34" s="68"/>
      <c r="G34" s="33"/>
    </row>
    <row r="35" spans="1:8" ht="14.25">
      <c r="A35" s="112" t="s">
        <v>16</v>
      </c>
      <c r="B35" s="113"/>
      <c r="C35" s="113"/>
      <c r="D35" s="113"/>
      <c r="E35" s="113"/>
      <c r="F35" s="113"/>
      <c r="G35" s="114"/>
      <c r="H35" s="34"/>
    </row>
    <row r="36" spans="1:7" s="25" customFormat="1" ht="27.75" customHeight="1">
      <c r="A36" s="103" t="s">
        <v>25</v>
      </c>
      <c r="B36" s="104"/>
      <c r="C36" s="104"/>
      <c r="D36" s="104"/>
      <c r="E36" s="104"/>
      <c r="F36" s="104"/>
      <c r="G36" s="105"/>
    </row>
    <row r="37" spans="1:7" s="25" customFormat="1" ht="30" customHeight="1" thickBot="1">
      <c r="A37" s="106" t="s">
        <v>26</v>
      </c>
      <c r="B37" s="107"/>
      <c r="C37" s="107"/>
      <c r="D37" s="107"/>
      <c r="E37" s="107"/>
      <c r="F37" s="107"/>
      <c r="G37" s="108"/>
    </row>
  </sheetData>
  <sheetProtection/>
  <mergeCells count="13">
    <mergeCell ref="A36:G36"/>
    <mergeCell ref="A37:G37"/>
    <mergeCell ref="A2:G2"/>
    <mergeCell ref="A35:G35"/>
    <mergeCell ref="A9:B9"/>
    <mergeCell ref="A32:G32"/>
    <mergeCell ref="A33:G33"/>
    <mergeCell ref="D5:D9"/>
    <mergeCell ref="G5:G9"/>
    <mergeCell ref="A1:G1"/>
    <mergeCell ref="A19:D19"/>
    <mergeCell ref="A24:C24"/>
    <mergeCell ref="A25:C25"/>
  </mergeCells>
  <printOptions/>
  <pageMargins left="0.7" right="0.7" top="0.75" bottom="0.75" header="0.3" footer="0.3"/>
  <pageSetup horizontalDpi="600" verticalDpi="600" orientation="portrait" scale="70" r:id="rId4"/>
  <headerFooter>
    <oddFooter>&amp;CHuman Resources and Benefits Office - created June 2017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Francess Tagoe</dc:creator>
  <cp:keywords/>
  <dc:description/>
  <cp:lastModifiedBy>Tonia Bennett</cp:lastModifiedBy>
  <cp:lastPrinted>2020-02-26T15:21:33Z</cp:lastPrinted>
  <dcterms:created xsi:type="dcterms:W3CDTF">2012-09-05T15:24:25Z</dcterms:created>
  <dcterms:modified xsi:type="dcterms:W3CDTF">2020-08-12T20:22:49Z</dcterms:modified>
  <cp:category/>
  <cp:version/>
  <cp:contentType/>
  <cp:contentStatus/>
</cp:coreProperties>
</file>