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mjones\Downloads\"/>
    </mc:Choice>
  </mc:AlternateContent>
  <xr:revisionPtr revIDLastSave="0" documentId="13_ncr:1_{BA00CC90-5675-462F-866F-C55A39B1B051}" xr6:coauthVersionLast="41" xr6:coauthVersionMax="44" xr10:uidLastSave="{00000000-0000-0000-0000-000000000000}"/>
  <workbookProtection workbookPassword="C537" lockStructure="1"/>
  <bookViews>
    <workbookView xWindow="1470" yWindow="1470" windowWidth="38700" windowHeight="15435" tabRatio="730" xr2:uid="{00000000-000D-0000-FFFF-FFFF00000000}"/>
  </bookViews>
  <sheets>
    <sheet name="CalcField-Actual $" sheetId="5" r:id="rId1"/>
    <sheet name="_Options" sheetId="6" state="hidden" r:id="rId2"/>
    <sheet name="_SSC" sheetId="7" state="veryHidden" r:id="rId3"/>
  </sheets>
  <definedNames>
    <definedName name="_Ctrl_1" hidden="1">'CalcField-Actual $'!$C$8</definedName>
    <definedName name="_Ctrl_10" hidden="1">'CalcField-Actual $'!$F$11</definedName>
    <definedName name="_Ctrl_11" hidden="1">'CalcField-Actual $'!$F$9</definedName>
    <definedName name="_Ctrl_12" hidden="1">'CalcField-Actual $'!$C$93</definedName>
    <definedName name="_Ctrl_2" hidden="1">'CalcField-Actual $'!$C$12</definedName>
    <definedName name="_Ctrl_3" hidden="1">'CalcField-Actual $'!$G$44</definedName>
    <definedName name="_Ctrl_4" hidden="1">'CalcField-Actual $'!$C$11</definedName>
    <definedName name="_Ctrl_5" hidden="1">'CalcField-Actual $'!$F$12</definedName>
    <definedName name="_Ctrl_6" hidden="1">'CalcField-Actual $'!$C$17</definedName>
    <definedName name="_Ctrl_7" hidden="1">'CalcField-Actual $'!$C$16</definedName>
    <definedName name="_Ctrl_8" hidden="1">'CalcField-Actual $'!$F$16</definedName>
    <definedName name="_Ctrl_9" hidden="1">'CalcField-Actual $'!$F$17</definedName>
    <definedName name="_inputcolorcell" hidden="1">'CalcField-Actual $'!$C$8</definedName>
    <definedName name="_options1">_Options!$A$1:$A$2</definedName>
    <definedName name="_options10">_Options!$J$1:$J$5</definedName>
    <definedName name="_options11">_Options!$K$1:$K$5</definedName>
    <definedName name="_options12">_Options!$L$1:$L$9</definedName>
    <definedName name="_options13">_Options!$M$1:$M$15</definedName>
    <definedName name="_options14">_Options!$N$1:$N$2</definedName>
    <definedName name="_options15">_Options!$O$1:$O$11</definedName>
    <definedName name="_options16">_Options!$P$1:$P$20</definedName>
    <definedName name="_options17">_Options!$Q$1:$Q$25</definedName>
    <definedName name="_options18">_Options!$R$1:$R$25</definedName>
    <definedName name="_options19">_Options!$S$1:$S$26</definedName>
    <definedName name="_options2">_Options!$B$1:$B$3</definedName>
    <definedName name="_options20">_Options!$T$1:$T$3</definedName>
    <definedName name="_options21">_Options!$U$1:$U$3</definedName>
    <definedName name="_options22">_Options!$V$1:$V$3</definedName>
    <definedName name="_options23">_Options!$W$1:$W$3</definedName>
    <definedName name="_options24">_Options!$X$1:$X$9</definedName>
    <definedName name="_options25">_Options!$Y$1:$Y$9</definedName>
    <definedName name="_options26">_Options!$Z$1:$Z$9</definedName>
    <definedName name="_options27">_Options!$AA$1:$AA$9</definedName>
    <definedName name="_options28">_Options!$AB$1:$AB$9</definedName>
    <definedName name="_options29">_Options!$AC$1:$AC$9</definedName>
    <definedName name="_options3">_Options!$C$1:$C$3</definedName>
    <definedName name="_options30">_Options!$AD$1:$AD$9</definedName>
    <definedName name="_options31">_Options!$AE$1:$AE$9</definedName>
    <definedName name="_options32">_Options!$AF$1:$AF$9</definedName>
    <definedName name="_options33">_Options!$AG$1:$AG$9</definedName>
    <definedName name="_options34">_Options!$AH$1:$AH$9</definedName>
    <definedName name="_options35">_Options!$AI$1:$AI$2</definedName>
    <definedName name="_options36">_Options!$AJ$1:$AJ$2</definedName>
    <definedName name="_options37">_Options!$AK$1:$AK$2</definedName>
    <definedName name="_options38">_Options!$AL$1:$AL$2</definedName>
    <definedName name="_options39">_Options!$AM$1:$AM$2</definedName>
    <definedName name="_options4">_Options!$D$1:$D$9</definedName>
    <definedName name="_options40">_Options!$AN$1:$AN$2</definedName>
    <definedName name="_options41">_Options!$AO$1:$AO$2</definedName>
    <definedName name="_options5">_Options!$E$1:$E$5</definedName>
    <definedName name="_options6">_Options!$F$1:$F$5</definedName>
    <definedName name="_options7">_Options!$G$1:$G$5</definedName>
    <definedName name="_options8">_Options!$H$1:$H$3</definedName>
    <definedName name="_options9">_Options!$I$1:$I$3</definedName>
    <definedName name="Charge_Name">'CalcField-Actual $'!$C$11</definedName>
    <definedName name="Church_ID">'CalcField-Actual $'!$F$12</definedName>
    <definedName name="Church_Name">'CalcField-Actual $'!$F$11</definedName>
    <definedName name="Church_Phone">'CalcField-Actual $'!$F$9</definedName>
    <definedName name="District">'CalcField-Actual $'!$C$12</definedName>
    <definedName name="email">'CalcField-Actual $'!$F$17</definedName>
    <definedName name="n?1_1_1\rr?0" hidden="1">'CalcField-Actual $'!$B$2</definedName>
    <definedName name="n?1_110_7\dir?\rq?yes\rq?yes" hidden="1">'CalcField-Actual $'!$G$108</definedName>
    <definedName name="n?1_114_7\dir?\rq?yes\rq?yes" hidden="1">'CalcField-Actual $'!$G$112</definedName>
    <definedName name="n?1_118_7\dir?\rq?yes\rq?yes" hidden="1">'CalcField-Actual $'!$G$116</definedName>
    <definedName name="n?1_12_3\dir?\rq?yes\rq?yes" hidden="1">'CalcField-Actual $'!$C$12</definedName>
    <definedName name="n?1_12_6\rq?yes\rr?0" hidden="1">'CalcField-Actual $'!$F$12</definedName>
    <definedName name="n?1_122_7\dir?\rq?yes\rq?yes" hidden="1">'CalcField-Actual $'!$G$121</definedName>
    <definedName name="n?1_143_7\rq?yes\rr?0" hidden="1">'CalcField-Actual $'!$G$121</definedName>
    <definedName name="n?1_16_3\rq?yes\rr?0" hidden="1">'CalcField-Actual $'!$C$16</definedName>
    <definedName name="n?1_16_6\rq?yes\rr?0" hidden="1">'CalcField-Actual $'!$F$16</definedName>
    <definedName name="n?1_17_3\rq?yes\rr?0" hidden="1">'CalcField-Actual $'!$C$17</definedName>
    <definedName name="n?1_219_7\rr?0" hidden="1">'CalcField-Actual $'!#REF!</definedName>
    <definedName name="n?1_27_13\rr?0" hidden="1">'CalcField-Actual $'!#REF!</definedName>
    <definedName name="n?1_53_7\dir?\rq?yes\rq?yes" hidden="1">'CalcField-Actual $'!$G$52</definedName>
    <definedName name="n?1_7_6\rr?0" hidden="1">'CalcField-Actual $'!$F$8</definedName>
    <definedName name="n?1_8_3\rq?yes\rr?0" hidden="1">'CalcField-Actual $'!$C$8</definedName>
    <definedName name="n?1_8_6\rr?0" hidden="1">'CalcField-Actual $'!$F$9</definedName>
    <definedName name="n?1_87_4\dir?\rq?yes\rq?yes" hidden="1">'CalcField-Actual $'!$D$86</definedName>
    <definedName name="n?1_88_10\rr?0" hidden="1">'CalcField-Actual $'!#REF!</definedName>
    <definedName name="n?1_89_4\dir?\rq?yes\rq?yes" hidden="1">'CalcField-Actual $'!$D$87</definedName>
    <definedName name="n?1_9_3\rr?0" hidden="1">'CalcField-Actual $'!$C$9</definedName>
    <definedName name="n?1_90_4\dir?\rq?yes\rq?yes" hidden="1">'CalcField-Actual $'!$D$88</definedName>
    <definedName name="Pastor_Email">'CalcField-Actual $'!$C$9</definedName>
    <definedName name="Pastor_Name">'CalcField-Actual $'!$C$8</definedName>
    <definedName name="Pastor_Phone">'CalcField-Actual $'!$F$8</definedName>
    <definedName name="Pastors_Full_Name">'CalcField-Actual $'!$C$8</definedName>
    <definedName name="Pastors_Phone">'CalcField-Actual $'!$F$8</definedName>
    <definedName name="Phone">'CalcField-Actual $'!$C$17</definedName>
    <definedName name="Position">'CalcField-Actual $'!$F$16</definedName>
    <definedName name="_xlnm.Print_Area" localSheetId="0">'CalcField-Actual $'!$A$1:$H$166</definedName>
    <definedName name="Submitted_By">'CalcField-Actual $'!$C$16</definedName>
    <definedName name="Submitter_Email">'CalcField-Actual $'!$F$17</definedName>
    <definedName name="Submitter_Phone">'CalcField-Actual $'!$C$17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3" i="5" l="1"/>
  <c r="F172" i="5"/>
  <c r="F171" i="5"/>
  <c r="G174" i="5"/>
  <c r="G173" i="5"/>
  <c r="G172" i="5"/>
  <c r="G171" i="5"/>
  <c r="G178" i="5" l="1"/>
  <c r="E115" i="5" l="1"/>
  <c r="A128" i="5" l="1"/>
  <c r="E188" i="5" l="1"/>
  <c r="F178" i="5" l="1"/>
  <c r="G48" i="5"/>
  <c r="E88" i="5" l="1"/>
  <c r="E87" i="5" l="1"/>
  <c r="C95" i="5" s="1"/>
  <c r="E173" i="5"/>
  <c r="C93" i="5" l="1"/>
  <c r="E205" i="5"/>
  <c r="E204" i="5"/>
  <c r="E203" i="5"/>
  <c r="E201" i="5"/>
  <c r="E200" i="5"/>
  <c r="E199" i="5"/>
  <c r="E197" i="5"/>
  <c r="E196" i="5"/>
  <c r="E195" i="5"/>
  <c r="E193" i="5"/>
  <c r="E192" i="5"/>
  <c r="E191" i="5"/>
  <c r="E189" i="5"/>
  <c r="E187" i="5"/>
  <c r="E186" i="5"/>
  <c r="A130" i="5"/>
  <c r="E178" i="5"/>
  <c r="G45" i="5"/>
  <c r="F138" i="5"/>
  <c r="F143" i="5"/>
  <c r="F54" i="5"/>
  <c r="F136" i="5"/>
  <c r="D68" i="5"/>
  <c r="D67" i="5"/>
  <c r="D66" i="5"/>
  <c r="D65" i="5"/>
  <c r="D64" i="5"/>
  <c r="D62" i="5"/>
  <c r="D61" i="5"/>
  <c r="D60" i="5"/>
  <c r="G32" i="5"/>
  <c r="D69" i="5"/>
  <c r="D63" i="5"/>
  <c r="E172" i="5"/>
  <c r="E183" i="5"/>
  <c r="E184" i="5"/>
  <c r="E182" i="5"/>
  <c r="E171" i="5"/>
  <c r="E106" i="5" l="1"/>
  <c r="E107" i="5"/>
  <c r="E105" i="5"/>
  <c r="D70" i="5"/>
  <c r="D95" i="5"/>
  <c r="E95" i="5"/>
  <c r="F93" i="5"/>
  <c r="D93" i="5"/>
  <c r="F95" i="5"/>
  <c r="E93" i="5"/>
  <c r="F116" i="5" s="1"/>
  <c r="F122" i="5" l="1"/>
  <c r="F139" i="5" s="1"/>
  <c r="E111" i="5"/>
  <c r="F137" i="5"/>
  <c r="D71" i="5"/>
  <c r="D72" i="5" s="1"/>
  <c r="F102" i="5" s="1"/>
  <c r="F111" i="5" l="1"/>
  <c r="F112" i="5" s="1"/>
  <c r="F142" i="5" s="1"/>
  <c r="F107" i="5"/>
  <c r="F105" i="5"/>
  <c r="F140" i="5" s="1"/>
  <c r="F106" i="5"/>
  <c r="F141" i="5" l="1"/>
  <c r="J140" i="5" s="1"/>
  <c r="F108" i="5"/>
  <c r="F14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CJackson</author>
  </authors>
  <commentList>
    <comment ref="D86" authorId="0" shapeId="0" xr:uid="{00000000-0006-0000-0000-000001000000}">
      <text>
        <r>
          <rPr>
            <sz val="8"/>
            <color indexed="10"/>
            <rFont val="Tahoma"/>
            <family val="2"/>
          </rPr>
          <t xml:space="preserve">Select Conference Relationship from the drop-down list
</t>
        </r>
      </text>
    </comment>
  </commentList>
</comments>
</file>

<file path=xl/sharedStrings.xml><?xml version="1.0" encoding="utf-8"?>
<sst xmlns="http://schemas.openxmlformats.org/spreadsheetml/2006/main" count="972" uniqueCount="365">
  <si>
    <t>Church</t>
  </si>
  <si>
    <t>Equitable Compensation support</t>
  </si>
  <si>
    <t xml:space="preserve">     - DAC x  2</t>
  </si>
  <si>
    <t>Total</t>
  </si>
  <si>
    <t xml:space="preserve">     - Equitable Compensation Base</t>
  </si>
  <si>
    <t xml:space="preserve">     - 2xDAC x 3% (CPP Maximum)</t>
  </si>
  <si>
    <t xml:space="preserve">     - DAC x 12% (DB Cap)</t>
  </si>
  <si>
    <t xml:space="preserve">     - DAC x 60% (used for CPP Special Arrangements)</t>
  </si>
  <si>
    <t>Denominational Average Compensation (DAC)</t>
  </si>
  <si>
    <t xml:space="preserve">     - Base Compensation (incl Min Housing)</t>
  </si>
  <si>
    <t>Submitted By:</t>
  </si>
  <si>
    <t>Position :</t>
  </si>
  <si>
    <t>Phone</t>
  </si>
  <si>
    <t>Charge Name :</t>
  </si>
  <si>
    <t>CRSP (DB/DC)</t>
  </si>
  <si>
    <t>CPP</t>
  </si>
  <si>
    <t>UMPIP</t>
  </si>
  <si>
    <t>Healthflex</t>
  </si>
  <si>
    <t>Provisional Elder (PE)</t>
  </si>
  <si>
    <t>Associate Member (AM)</t>
  </si>
  <si>
    <t>Full Elder (FE)</t>
  </si>
  <si>
    <t>CRSP</t>
  </si>
  <si>
    <t>CRSP Note</t>
  </si>
  <si>
    <t>HealthFlex</t>
  </si>
  <si>
    <t>HealthFlex Note</t>
  </si>
  <si>
    <t>Required</t>
  </si>
  <si>
    <t>Optional</t>
  </si>
  <si>
    <t>Not Eligible</t>
  </si>
  <si>
    <t>Status</t>
  </si>
  <si>
    <t>CRSP - Clergy Retirement Security Program</t>
  </si>
  <si>
    <t>UMPIP - Personal Investment</t>
  </si>
  <si>
    <t>Maximum $</t>
  </si>
  <si>
    <t>CRSP Threshold</t>
  </si>
  <si>
    <t>HealthFlex
Threshold</t>
  </si>
  <si>
    <t>Appointment Levels</t>
  </si>
  <si>
    <t>Fulltime</t>
  </si>
  <si>
    <t>3/4 Time</t>
  </si>
  <si>
    <t>1/2 Time</t>
  </si>
  <si>
    <t>1/4 Time</t>
  </si>
  <si>
    <t>Pastor's Conference Relationship :</t>
  </si>
  <si>
    <t>FORM SUBMITTER</t>
  </si>
  <si>
    <t>PENSION ELIGIBILITY</t>
  </si>
  <si>
    <t>MEDICAL ELIGIBILITY</t>
  </si>
  <si>
    <t xml:space="preserve">     - DB - Defined Benefit (Plan Comp x 12%)</t>
  </si>
  <si>
    <t>Total Cash Compensation</t>
  </si>
  <si>
    <t>Annual Rate</t>
  </si>
  <si>
    <t xml:space="preserve">     - Plan Comp x 3%</t>
  </si>
  <si>
    <t>Pastor / Participant</t>
  </si>
  <si>
    <t>CPP Threshold</t>
  </si>
  <si>
    <t>Code</t>
  </si>
  <si>
    <t>A</t>
  </si>
  <si>
    <t>B</t>
  </si>
  <si>
    <t>Percentage</t>
  </si>
  <si>
    <t>Appointment Status / Code:</t>
  </si>
  <si>
    <t>Worksheet 1:NON HOUSING COMPENSATION PAID DIRECTLY TO THE PASTOR FOR THE UPCOMING YEAR</t>
  </si>
  <si>
    <t>PASTOR &amp; CHURCH NFORMATION</t>
  </si>
  <si>
    <t xml:space="preserve">Housing Allowance: </t>
  </si>
  <si>
    <t>There is no need to designate the categories of how the reimbursements are used. Using one figure gives the pastor and congregation some flexibility in how the money is used, especially in years when one category might have higher demands than another. The total is not to be exceeded without additional approval by the Church Council, and if there is money left at the end of the year, it is not to be paid to the pastor.</t>
  </si>
  <si>
    <t>Enter the total amount committed to reimbursable expenses for the year.</t>
  </si>
  <si>
    <t>Cash Salary</t>
  </si>
  <si>
    <t>Self-Employment Tax Payments</t>
  </si>
  <si>
    <t>Other Cash Compensation</t>
  </si>
  <si>
    <t>After tax UMPIP</t>
  </si>
  <si>
    <t>Pre-Tax UMPIP</t>
  </si>
  <si>
    <t>Flexible Spending Account Contribution</t>
  </si>
  <si>
    <t>Health Insurance Premiums</t>
  </si>
  <si>
    <t>Y</t>
  </si>
  <si>
    <t>N</t>
  </si>
  <si>
    <t>Total Plan Compensation</t>
  </si>
  <si>
    <t>TOTAL CRSP</t>
  </si>
  <si>
    <t>Pastor:</t>
  </si>
  <si>
    <t>SPRC Chair:</t>
  </si>
  <si>
    <t>[SELECT]</t>
  </si>
  <si>
    <t>Worksheet 5: BENEFITS ELIGIBILITY</t>
  </si>
  <si>
    <t>Total Expected Expense Reimbursement</t>
  </si>
  <si>
    <t/>
  </si>
  <si>
    <t>District 1</t>
  </si>
  <si>
    <t>District 2</t>
  </si>
  <si>
    <t>District 3</t>
  </si>
  <si>
    <t>District 4</t>
  </si>
  <si>
    <t>District 5</t>
  </si>
  <si>
    <t>District 6</t>
  </si>
  <si>
    <t>District 7</t>
  </si>
  <si>
    <t>District 8</t>
  </si>
  <si>
    <t>[Select Region from List]</t>
  </si>
  <si>
    <t>Annapolis Region</t>
  </si>
  <si>
    <t>Baltimore Region</t>
  </si>
  <si>
    <t>Washington Region</t>
  </si>
  <si>
    <t>Cumberland-Hagerswtown</t>
  </si>
  <si>
    <t>Cumberland-Hagerstown</t>
  </si>
  <si>
    <t>Church ID # :</t>
  </si>
  <si>
    <t>Church Name :</t>
  </si>
  <si>
    <t>Email :</t>
  </si>
  <si>
    <t>Church Phone :</t>
  </si>
  <si>
    <t>[Select]</t>
  </si>
  <si>
    <r>
      <t xml:space="preserve">Include </t>
    </r>
    <r>
      <rPr>
        <u/>
        <sz val="11"/>
        <rFont val="Arial Narrow"/>
        <family val="2"/>
      </rPr>
      <t>only</t>
    </r>
    <r>
      <rPr>
        <sz val="11"/>
        <rFont val="Arial Narrow"/>
        <family val="2"/>
      </rPr>
      <t xml:space="preserve"> if the church has an approval letter from the Unified Funding Task Force</t>
    </r>
  </si>
  <si>
    <t xml:space="preserve">Other Support: </t>
  </si>
  <si>
    <t>Other Support</t>
  </si>
  <si>
    <t>Other Insurance Premiums</t>
  </si>
  <si>
    <t>Pastor Living in a Parsonage?</t>
  </si>
  <si>
    <t>HealthFlex (Conference Health Insurance) Premiums:</t>
  </si>
  <si>
    <t>Western Region</t>
  </si>
  <si>
    <t>TOTAL - Financial Obligation for Pastor</t>
  </si>
  <si>
    <t xml:space="preserve">     - Recommended Min. Housing Compensation</t>
  </si>
  <si>
    <t>Annapolis Southern Region</t>
  </si>
  <si>
    <t>C</t>
  </si>
  <si>
    <t>HealthFlex - Medical Insurance</t>
  </si>
  <si>
    <t>Premium $</t>
  </si>
  <si>
    <t>Example: johndoe@example.com</t>
  </si>
  <si>
    <t>Pastor Name :</t>
  </si>
  <si>
    <t>Pastor Email :</t>
  </si>
  <si>
    <t>Pastor Phone :</t>
  </si>
  <si>
    <t>[Select District from List]</t>
  </si>
  <si>
    <t>Annapolis District</t>
  </si>
  <si>
    <t>Baltimore Metropolitan District</t>
  </si>
  <si>
    <t>Baltimore Suburban District</t>
  </si>
  <si>
    <t>Central Maryland District</t>
  </si>
  <si>
    <t>Cumberland/Hagerstown District</t>
  </si>
  <si>
    <t>Frederick District</t>
  </si>
  <si>
    <t>Greater Washington District</t>
  </si>
  <si>
    <t>Washington East District</t>
  </si>
  <si>
    <r>
      <t xml:space="preserve">Worksheet 2: OTHER COMPENSATION ITEMS PAID BY THE </t>
    </r>
    <r>
      <rPr>
        <b/>
        <u/>
        <sz val="12"/>
        <color indexed="9"/>
        <rFont val="Arial Narrow"/>
        <family val="2"/>
      </rPr>
      <t>CHURCH</t>
    </r>
    <r>
      <rPr>
        <b/>
        <sz val="12"/>
        <color indexed="9"/>
        <rFont val="Arial Narrow"/>
        <family val="2"/>
      </rPr>
      <t xml:space="preserve"> </t>
    </r>
    <r>
      <rPr>
        <b/>
        <u/>
        <sz val="12"/>
        <color indexed="9"/>
        <rFont val="Arial Narrow"/>
        <family val="2"/>
      </rPr>
      <t>ON BEHALF OF</t>
    </r>
    <r>
      <rPr>
        <b/>
        <sz val="12"/>
        <color indexed="9"/>
        <rFont val="Arial Narrow"/>
        <family val="2"/>
      </rPr>
      <t xml:space="preserve"> THE PASTOR</t>
    </r>
  </si>
  <si>
    <t>Worksheet 3: HOUSING COMPENSATION</t>
  </si>
  <si>
    <r>
      <t xml:space="preserve">Worksheet 4:  </t>
    </r>
    <r>
      <rPr>
        <b/>
        <u/>
        <sz val="12"/>
        <color indexed="9"/>
        <rFont val="Arial Narrow"/>
        <family val="2"/>
      </rPr>
      <t>ACCOUNTABLE</t>
    </r>
    <r>
      <rPr>
        <b/>
        <sz val="12"/>
        <color indexed="9"/>
        <rFont val="Arial Narrow"/>
        <family val="2"/>
      </rPr>
      <t xml:space="preserve"> REIMBURSEMENT AMOUNT FOR UPCOMING YEAR</t>
    </r>
  </si>
  <si>
    <t>Total Expected Accountable Reimbursement:</t>
  </si>
  <si>
    <t>TOTAL - Other Compensation Items (Lines 6-11)</t>
  </si>
  <si>
    <t>Housing Compensation**</t>
  </si>
  <si>
    <t>Total $</t>
  </si>
  <si>
    <t>Worksheet 1-3 Summary: TOTAL PLAN COMPENSATION</t>
  </si>
  <si>
    <t xml:space="preserve">Enter ONLY if the church contributes towards the pastor’s self-employment tax in ADDITION TO the base salary. </t>
  </si>
  <si>
    <t>REFERENCE DATA (NOT SHOWN TO USER) - HIDE DATA BEFORE PUBLISHING FORM</t>
  </si>
  <si>
    <t>District:</t>
  </si>
  <si>
    <t>Maximum $ *</t>
  </si>
  <si>
    <t>35a</t>
  </si>
  <si>
    <t>1%</t>
  </si>
  <si>
    <t>2%</t>
  </si>
  <si>
    <t>3%</t>
  </si>
  <si>
    <t>4%</t>
  </si>
  <si>
    <t>5%</t>
  </si>
  <si>
    <t>6%</t>
  </si>
  <si>
    <t>7%</t>
  </si>
  <si>
    <t>8%</t>
  </si>
  <si>
    <t>9%</t>
  </si>
  <si>
    <t>10%</t>
  </si>
  <si>
    <t>11%</t>
  </si>
  <si>
    <t>12%</t>
  </si>
  <si>
    <t>13%</t>
  </si>
  <si>
    <t>14%</t>
  </si>
  <si>
    <t>15%</t>
  </si>
  <si>
    <t>16%</t>
  </si>
  <si>
    <t>17%</t>
  </si>
  <si>
    <t>18%</t>
  </si>
  <si>
    <t>19%</t>
  </si>
  <si>
    <t>20%</t>
  </si>
  <si>
    <t>21%</t>
  </si>
  <si>
    <t>22%</t>
  </si>
  <si>
    <t>23%</t>
  </si>
  <si>
    <t>24%</t>
  </si>
  <si>
    <t>25%</t>
  </si>
  <si>
    <t>0%</t>
  </si>
  <si>
    <t>Participating? (Y or N)</t>
  </si>
  <si>
    <r>
      <t xml:space="preserve">Other support received from Conference or Region (do </t>
    </r>
    <r>
      <rPr>
        <u/>
        <sz val="11"/>
        <rFont val="Arial Narrow"/>
        <family val="2"/>
      </rPr>
      <t>NOT</t>
    </r>
    <r>
      <rPr>
        <sz val="11"/>
        <rFont val="Arial Narrow"/>
        <family val="2"/>
      </rPr>
      <t xml:space="preserve"> include equitable compensation in this amount)
Do NOT include amounts paid for pension or medical benefits.</t>
    </r>
  </si>
  <si>
    <t>Other Compensation:</t>
  </si>
  <si>
    <r>
      <t xml:space="preserve">Enter only if the church pays </t>
    </r>
    <r>
      <rPr>
        <u/>
        <sz val="11"/>
        <rFont val="Arial Narrow"/>
        <family val="2"/>
      </rPr>
      <t>additional</t>
    </r>
    <r>
      <rPr>
        <sz val="11"/>
        <rFont val="Arial Narrow"/>
        <family val="2"/>
      </rPr>
      <t xml:space="preserve">  compensation, such as bonuses or gifts?</t>
    </r>
  </si>
  <si>
    <t>Contribution $</t>
  </si>
  <si>
    <t>Annapolis Dist.</t>
  </si>
  <si>
    <t>Baltimore Metropolitan Dist.</t>
  </si>
  <si>
    <t>Baltimore Suburban Dist.</t>
  </si>
  <si>
    <t>Central MD Dist.</t>
  </si>
  <si>
    <t>Cumberland-Hagerstown Dist.</t>
  </si>
  <si>
    <t>Frederick Dist.</t>
  </si>
  <si>
    <t>Greater Washington Dist.</t>
  </si>
  <si>
    <t>Washington East Dist.</t>
  </si>
  <si>
    <t>CRSP Notes</t>
  </si>
  <si>
    <t>UMPIP Notes</t>
  </si>
  <si>
    <t>OPTIONAL - Conference strongly encourages 1% of clergy plan to receive matching funds</t>
  </si>
  <si>
    <t>Healthflex Notes</t>
  </si>
  <si>
    <t>CONFERENCE SIGNATURES</t>
  </si>
  <si>
    <r>
      <t xml:space="preserve">     -</t>
    </r>
    <r>
      <rPr>
        <b/>
        <sz val="12"/>
        <rFont val="Arial Narrow"/>
        <family val="2"/>
      </rPr>
      <t xml:space="preserve"> Pastor's</t>
    </r>
    <r>
      <rPr>
        <sz val="12"/>
        <rFont val="Arial Narrow"/>
        <family val="2"/>
      </rPr>
      <t xml:space="preserve"> Contribution</t>
    </r>
  </si>
  <si>
    <t>Compensation
Totals</t>
  </si>
  <si>
    <t>32N</t>
  </si>
  <si>
    <t>Full Elder (FE)-1</t>
  </si>
  <si>
    <t>Full Elder (FE)-2</t>
  </si>
  <si>
    <t>Full Elder (FE)-3</t>
  </si>
  <si>
    <t>Full Elder (FE)-4</t>
  </si>
  <si>
    <t>Provisional Elder (PE)-1</t>
  </si>
  <si>
    <t>Provisional Elder (PE)-2</t>
  </si>
  <si>
    <t>Provisional Elder (PE)-3</t>
  </si>
  <si>
    <t>Provisional Elder (PE)-4</t>
  </si>
  <si>
    <t>N/A</t>
  </si>
  <si>
    <t>Local Pastor (LP)</t>
  </si>
  <si>
    <t>Full Deacon (FD)</t>
  </si>
  <si>
    <t>Lay Hire (LH)</t>
  </si>
  <si>
    <t>Interim Appointment?</t>
  </si>
  <si>
    <t>OPTIONAL</t>
  </si>
  <si>
    <t>Associate Member (AM)-1</t>
  </si>
  <si>
    <t>Associate Member (AM)-2</t>
  </si>
  <si>
    <t>Associate Member (AM)-3</t>
  </si>
  <si>
    <t>Associate Member (AM)-4</t>
  </si>
  <si>
    <t>Local Pastor (LP)-1</t>
  </si>
  <si>
    <t>Local Pastor (LP)-2</t>
  </si>
  <si>
    <t>Local Pastor (LP)-3</t>
  </si>
  <si>
    <t>Local Pastor (LP)-4</t>
  </si>
  <si>
    <t>Full Deacon (FD)-1</t>
  </si>
  <si>
    <t>Full Deacon (FD)-2</t>
  </si>
  <si>
    <t>Full Deacon (FD)-3</t>
  </si>
  <si>
    <t>Full Deacon (FD)-4</t>
  </si>
  <si>
    <t>May Participate by Signing Sub-Adoption Agreement</t>
  </si>
  <si>
    <t>Lay Hire (LH)-1</t>
  </si>
  <si>
    <t>Lay Hire (LH)-2</t>
  </si>
  <si>
    <t>Lay Hire (LH)-3</t>
  </si>
  <si>
    <t>Lay Hire (LH)-4</t>
  </si>
  <si>
    <t>{"Name":"CalcField-Actual $","IsHide":false,"SheetId":0,"HiddenRow":0,"VisibleRange":"","SheetTheme":{"TabColor":"","BodyColor":"","BodyImage":""}}</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</si>
  <si>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Name":"iexplore.exe"},{"Name":"chrome.exe"}],"ConversionPath":"C:\\Users\\dschoeller\\Documents\\SpreadsheetConverter"},"AdvancedSettingsModels":[],"Dropbox":{"AccessToken":"","AccessSecret":""},"SpreadsheetServer":{"Username":"","Password":"","ServerUrl":""},"ConfigureSubmitDefault":{"Email":"dschoeller@bwcumc.org"}}</t>
  </si>
  <si>
    <r>
      <t xml:space="preserve">TOTAL UMPIP - </t>
    </r>
    <r>
      <rPr>
        <b/>
        <sz val="10"/>
        <rFont val="Arial Narrow"/>
        <family val="2"/>
      </rPr>
      <t>(New for '15 - Participants must complete a UMPIP before and after tax form)</t>
    </r>
  </si>
  <si>
    <t>Date:</t>
  </si>
  <si>
    <t>Print or Type Name &gt;&gt;</t>
  </si>
  <si>
    <t>OPTIONAL
Waiver form must 
be completed</t>
  </si>
  <si>
    <t>OPTIONAL
BWC encourages clergy 
participation 
( at 1% or more) 
to receive 
matching funds.</t>
  </si>
  <si>
    <t>Lay Hires can 
participate as a 
lay employee 
if hired fulltime 
or ¾ time.</t>
  </si>
  <si>
    <t>_Ctrl_1</t>
  </si>
  <si>
    <t>{"WidgetClassification":0,"State":1,"IsRequired":true,"IsMultiline":false,"IsHidden":false,"Placeholder":"","InputType":0,"Rows":3,"IsMergeJustify":false,"CellName":"_Ctrl_1","CellAddress":"='CalcField-Actual $'!$C$8","WidgetName":4,"HiddenRow":1,"SheetCodeName":null,"ControlId":null}</t>
  </si>
  <si>
    <t>_Ctrl_2</t>
  </si>
  <si>
    <t>{"WidgetClassification":0,"State":1,"IsRequired":true,"DDLDefaultRequiredText":"Please Select","ListItem":"[Select District from List]\r\nAnnapolis Dist.\r\nBaltimore Metropolitan Dist.\r\nBaltimore Suburban Dist.\r\nCentral MD Dist.\r\nCumberland-Hagerstown Dist.\r\nFrederick Dist.\r\nGreater Washington Dist.\r\nWashington East Dist.","VlookupRange":"","ShowListLabel":true,"ShowDt":true,"CellName":"_Ctrl_2","CellAddress":"='CalcField-Actual $'!$C$12","WidgetName":3,"HiddenRow":2,"SheetCodeName":null,"ControlId":null}</t>
  </si>
  <si>
    <t>{"ButtonStyle":0,"Name":"2015 Clergy Compensation - Single Point Charge","HideSscPoweredlogo":false,"LiveShare":{"Enable":fals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1,"Toolbar":{"Position":3,"IsSubmit":true,"IsPrint":true,"IsPrintAll":false,"IsReset":true,"IsUpdate":true},"AspnetConfig":{"BrowseUrl":"http://localhost/ssc","FileExtension":0},"NodejsConfig":{"LocalPort":3000},"ConfigureSubmit":{"IsShowCaptcha":true,"IsUseSscWebServer":true,"ReceiverCode":"dschoeller@bwcumc.org","IsFreeService":false,"IsAdvanceService":true,"IsDemonstrationService":false,"AfterSuccessfulSubmit":"","AfterFailSubmit":"","AfterCancelWizard":"","IsUseOwnWebServer":false,"OwnWebServerURL":"","OwnWebServerTarget":"","SubmitTarget":0},"Flavor":0,"Edition":3,"IgnoreBgInputCell":false}</t>
  </si>
  <si>
    <t>_Ctrl_3</t>
  </si>
  <si>
    <t>IMPORTANT INSTRUCTIONS - PLEASE READ BELOW !!</t>
  </si>
  <si>
    <t>{"WidgetClassification":0,"State":1,"IsRequired":false,"IsMultiline":false,"IsHidden":false,"Placeholder":"","InputType":0,"Rows":3,"IsMergeJustify":false,"CellName":"_Ctrl_3","CellAddress":"='CalcField-Actual $'!$G$45","WidgetName":4,"HiddenRow":3,"SheetCodeName":null,"ControlId":null}</t>
  </si>
  <si>
    <t>_Ctrl_4</t>
  </si>
  <si>
    <t>{"WidgetClassification":0,"State":1,"IsRequired":false,"IsMultiline":false,"IsHidden":false,"Placeholder":"","InputType":0,"Rows":3,"IsMergeJustify":false,"CellName":"_Ctrl_4","CellAddress":"='CalcField-Actual $'!$C$11","WidgetName":4,"HiddenRow":4,"SheetCodeName":null,"ControlId":null}</t>
  </si>
  <si>
    <t>_Ctrl_5</t>
  </si>
  <si>
    <t>{"WidgetClassification":0,"State":1,"IsRequired":true,"IsMultiline":false,"IsHidden":false,"Placeholder":"","InputType":0,"Rows":3,"IsMergeJustify":false,"CellName":"_Ctrl_5","CellAddress":"='CalcField-Actual $'!$F$12","WidgetName":4,"HiddenRow":5,"SheetCodeName":null,"ControlId":null}</t>
  </si>
  <si>
    <t>_Ctrl_6</t>
  </si>
  <si>
    <t>{"WidgetClassification":0,"State":1,"IsRequired":true,"IsMultiline":false,"IsHidden":false,"Placeholder":"","InputType":0,"Rows":3,"IsMergeJustify":false,"CellName":"_Ctrl_6","CellAddress":"='CalcField-Actual $'!$C$17","WidgetName":4,"HiddenRow":6,"SheetCodeName":null,"ControlId":null}</t>
  </si>
  <si>
    <t>_Ctrl_7</t>
  </si>
  <si>
    <t>{"WidgetClassification":0,"State":1,"IsRequired":true,"IsMultiline":false,"IsHidden":false,"Placeholder":"","InputType":0,"Rows":3,"IsMergeJustify":false,"CellName":"_Ctrl_7","CellAddress":"='CalcField-Actual $'!$C$16","WidgetName":4,"HiddenRow":7,"SheetCodeName":null,"ControlId":null}</t>
  </si>
  <si>
    <t>_Ctrl_8</t>
  </si>
  <si>
    <t>{"WidgetClassification":0,"State":1,"IsRequired":false,"IsMultiline":false,"IsHidden":false,"Placeholder":"","InputType":0,"Rows":3,"IsMergeJustify":false,"CellName":"_Ctrl_8","CellAddress":"='CalcField-Actual $'!$F$16","WidgetName":4,"HiddenRow":8,"SheetCodeName":null,"ControlId":null}</t>
  </si>
  <si>
    <t>_Ctrl_9</t>
  </si>
  <si>
    <t>{"WidgetClassification":0,"State":1,"IsRequired":true,"IsMultiline":false,"IsHidden":false,"Placeholder":"","InputType":0,"Rows":3,"IsMergeJustify":false,"CellName":"_Ctrl_9","CellAddress":"='CalcField-Actual $'!$F$17","WidgetName":4,"HiddenRow":9,"SheetCodeName":null,"ControlId":null}</t>
  </si>
  <si>
    <t>_Ctrl_10</t>
  </si>
  <si>
    <t>{"WidgetClassification":0,"State":1,"IsRequired":true,"IsMultiline":false,"IsHidden":false,"Placeholder":"","InputType":0,"Rows":3,"IsMergeJustify":false,"CellName":"_Ctrl_10","CellAddress":"='CalcField-Actual $'!$F$11","WidgetName":4,"HiddenRow":10,"SheetCodeName":null,"ControlId":null}</t>
  </si>
  <si>
    <t>_Ctrl_11</t>
  </si>
  <si>
    <t>{"WidgetClassification":0,"State":1,"IsRequired":true,"IsMultiline":false,"IsHidden":false,"Placeholder":"","InputType":0,"Rows":3,"IsMergeJustify":false,"CellName":"_Ctrl_11","CellAddress":"='CalcField-Actual $'!$F$9","WidgetName":4,"HiddenRow":11,"SheetCodeName":null,"ControlId":null}</t>
  </si>
  <si>
    <t>_Ctrl_12</t>
  </si>
  <si>
    <t>{"WidgetClassification":3,"State":1,"IsHidden":false,"CellName":"_Ctrl_12","CellAddress":"='CalcField-Actual $'!$C$95","WidgetName":20,"HiddenRow":12,"SheetCodeName":null,"ControlId":null}</t>
  </si>
  <si>
    <t>District Superintendent or Presiding Elder:</t>
  </si>
  <si>
    <t>Treasurer/Finance Chair:</t>
  </si>
  <si>
    <t>Compensation 
Categories</t>
  </si>
  <si>
    <t>Answer ALL Questions Above (29-31) to Determine Benefit Eligibility</t>
  </si>
  <si>
    <t xml:space="preserve">     - DC - Defined Contribution (Plan Comp x 2%)</t>
  </si>
  <si>
    <t xml:space="preserve">     - DC - UMPIP Matching Funds (Plan Comp x 1%) *</t>
  </si>
  <si>
    <t>% of Plan Comp*</t>
  </si>
  <si>
    <t>Will pastor be living in a church parsonage (Y or N) - Click in cell to make selection</t>
  </si>
  <si>
    <t>D</t>
  </si>
  <si>
    <t>E</t>
  </si>
  <si>
    <t>F</t>
  </si>
  <si>
    <t>Pension and Comp. Reference Amounts for 2017</t>
  </si>
  <si>
    <t>Opt1-Clergy</t>
  </si>
  <si>
    <t>Opt1-Clergy + 1</t>
  </si>
  <si>
    <t>Opt1-Clergy &amp; Family</t>
  </si>
  <si>
    <t>Opt2-Clergy</t>
  </si>
  <si>
    <t>Opt2-Clergy &amp; Family</t>
  </si>
  <si>
    <t>Opt3-Clergy</t>
  </si>
  <si>
    <t>Opt3-Clergy + 1</t>
  </si>
  <si>
    <t>Opt3-Clergy &amp; Family</t>
  </si>
  <si>
    <t>Opt4-Clergy</t>
  </si>
  <si>
    <t>Opt4-Clergy + 1</t>
  </si>
  <si>
    <t>Opt4-Clergy &amp; Family</t>
  </si>
  <si>
    <t>Opt5-Clergy</t>
  </si>
  <si>
    <t>Opt5-Clergy + 1</t>
  </si>
  <si>
    <t>Opt5-Clergy &amp; Family</t>
  </si>
  <si>
    <t>Opt6-Clergy</t>
  </si>
  <si>
    <t>Opt6-Clergy + 1</t>
  </si>
  <si>
    <t>Opt6-Clergy &amp; Family</t>
  </si>
  <si>
    <t>TOTAL PENSION:</t>
  </si>
  <si>
    <t>UMLifeOptions
3% of Plan Comp.</t>
  </si>
  <si>
    <t>CPP/UMLifeOptions</t>
  </si>
  <si>
    <t>CPP/UMLO Notes</t>
  </si>
  <si>
    <t>TOTAL CPP / UMLifeOptions</t>
  </si>
  <si>
    <t>2018 HealthFlex MonthlyPremiums (Active Clergy) BWC Default Plan</t>
  </si>
  <si>
    <t>Provisional Deacon (PD)-1</t>
  </si>
  <si>
    <t>Provisional Deacon (PD)-2</t>
  </si>
  <si>
    <t>Provisional Deacon (PD)-3</t>
  </si>
  <si>
    <t>Provisional Deacon (PD)-4</t>
  </si>
  <si>
    <t>Retired Clergy (RE,RP,RD,DR,RA,RL)-1</t>
  </si>
  <si>
    <t>Retired Clergy (RE,RP,RD,DR,RA,RL)-2</t>
  </si>
  <si>
    <t>Retired Clergy (RE,RP,RD,DR,RA,RL)-3</t>
  </si>
  <si>
    <t>Retired Clergy (RE,RP,RD,DR,RA,RL)-4</t>
  </si>
  <si>
    <t>Retired Clergy not 
Eligible for CPP/UMLifeOptions</t>
  </si>
  <si>
    <t>Retired Clergy not Eligible for UMPIP</t>
  </si>
  <si>
    <t>Lay Hires not Eligible for UMPIP</t>
  </si>
  <si>
    <t>Lay Hires not
Eligible for CPP/UMLifeOptions</t>
  </si>
  <si>
    <t>Retired Clergy can 
participate as a 
lay employee 
if hired fulltime 
or ¾ time.</t>
  </si>
  <si>
    <t>Less than 100%
NOT Eligible 
for CPP/UMLifeOptions</t>
  </si>
  <si>
    <t>CPP / UMLifeOptions Note</t>
  </si>
  <si>
    <t>Retired Clergy (RE,RP,RD,RA,RL,DR)</t>
  </si>
  <si>
    <r>
      <t xml:space="preserve">Member of Other </t>
    </r>
    <r>
      <rPr>
        <b/>
        <sz val="10"/>
        <rFont val="Arial"/>
        <family val="2"/>
      </rPr>
      <t>Non-Methodist</t>
    </r>
    <r>
      <rPr>
        <sz val="10"/>
        <rFont val="Arial"/>
        <family val="2"/>
      </rPr>
      <t xml:space="preserve"> Denomination (OD)</t>
    </r>
  </si>
  <si>
    <r>
      <t xml:space="preserve">Member of Other </t>
    </r>
    <r>
      <rPr>
        <b/>
        <sz val="10"/>
        <rFont val="Arial"/>
        <family val="2"/>
      </rPr>
      <t>Methodist</t>
    </r>
    <r>
      <rPr>
        <sz val="10"/>
        <rFont val="Arial"/>
        <family val="2"/>
      </rPr>
      <t xml:space="preserve"> Denomination/Conference (346.1 - FE, PE,AM)</t>
    </r>
  </si>
  <si>
    <t>Provisional Deacon (PD)</t>
  </si>
  <si>
    <t>Member of Other Methodist Denomination/Conference (346.1 - FE, PE,AM)-4</t>
  </si>
  <si>
    <t>Member of Other Methodist Denomination/Conference (346.1 - FE, PE,AM)-1</t>
  </si>
  <si>
    <t>Member of Other Methodist Denomination/Conference (346.1 - FE, PE,AM)-2</t>
  </si>
  <si>
    <t>Member of Other Methodist Denomination/Conference (346.1 - FE, PE,AM)-3</t>
  </si>
  <si>
    <t>Member of Other Non-Methodist Denomination (OD)-1</t>
  </si>
  <si>
    <t>Member of Other Non-Methodist Denomination (OD)-2</t>
  </si>
  <si>
    <t>Member of Other Non-Methodist Denomination (OD)-3</t>
  </si>
  <si>
    <t>Member of Other Non-Methodist Denomination (OD)-4</t>
  </si>
  <si>
    <t>Lay Hires Not 
Eligible for 
CRSP (DB/DC)</t>
  </si>
  <si>
    <t>Retired Clergy Not 
Eligible for 
CRSP (DB/DC)</t>
  </si>
  <si>
    <t>Less than 
3/4 time 
not eligible</t>
  </si>
  <si>
    <t>Opt2-Clergy + 1</t>
  </si>
  <si>
    <r>
      <t>Overview:
The SPRC chair and local church treasurer should complete the compensation report and submit the information at least ten (10) days before Church Conference.</t>
    </r>
    <r>
      <rPr>
        <sz val="12"/>
        <rFont val="Arial Narrow"/>
        <family val="2"/>
      </rPr>
      <t xml:space="preserve"> The amounts included on the compensation report should coincide with the amounts determined at Church Conference and constitute a covenantal agreement until changed by Church Conference action.  </t>
    </r>
    <r>
      <rPr>
        <b/>
        <sz val="12"/>
        <rFont val="Arial Narrow"/>
        <family val="2"/>
      </rPr>
      <t xml:space="preserve">A summary of the amounts included on this report will be entered into Arena along with the uploading of this worksheet. </t>
    </r>
  </si>
  <si>
    <t xml:space="preserve">Enter the pastor's cash salary to be paid for the upcoming year. </t>
  </si>
  <si>
    <t xml:space="preserve">TOTAL - Non-Housing Compensation  (Lines 1-5) </t>
  </si>
  <si>
    <r>
      <rPr>
        <b/>
        <i/>
        <sz val="8"/>
        <rFont val="Arial Narrow"/>
        <family val="2"/>
      </rPr>
      <t xml:space="preserve">Note: </t>
    </r>
    <r>
      <rPr>
        <i/>
        <sz val="8"/>
        <rFont val="Arial Narrow"/>
        <family val="2"/>
      </rPr>
      <t xml:space="preserve">Line 25 of THIS report should be included 
on line 53 or 54 of your Statistical Report (EZRA)
               </t>
    </r>
  </si>
  <si>
    <t>**Opt2-Clergy &amp; Child/Children **enrolled prior to 2017</t>
  </si>
  <si>
    <r>
      <t xml:space="preserve">Data from Worksheet 5 (above) is used to calculate rates for CRSP (DB &amp; DC) and CPP or UMLifeOptions. If participating in UMPIP, be sure to enter the $$ contribution in the area provided. If participating in HealthFlex, be sure to choose the coverage level.
</t>
    </r>
    <r>
      <rPr>
        <b/>
        <sz val="12"/>
        <rFont val="Arial Narrow"/>
        <family val="2"/>
      </rPr>
      <t xml:space="preserve">You </t>
    </r>
    <r>
      <rPr>
        <b/>
        <u/>
        <sz val="12"/>
        <rFont val="Arial Narrow"/>
        <family val="2"/>
      </rPr>
      <t>must</t>
    </r>
    <r>
      <rPr>
        <b/>
        <sz val="12"/>
        <rFont val="Arial Narrow"/>
        <family val="2"/>
      </rPr>
      <t xml:space="preserve"> indicate participation in </t>
    </r>
    <r>
      <rPr>
        <b/>
        <u/>
        <sz val="12"/>
        <rFont val="Arial Narrow"/>
        <family val="2"/>
      </rPr>
      <t>each</t>
    </r>
    <r>
      <rPr>
        <b/>
        <sz val="12"/>
        <rFont val="Arial Narrow"/>
        <family val="2"/>
      </rPr>
      <t xml:space="preserve"> eligible/required benefit (column with arrow) to calculate total compensation costs.</t>
    </r>
  </si>
  <si>
    <r>
      <t>Housing Allowance (</t>
    </r>
    <r>
      <rPr>
        <i/>
        <sz val="11"/>
        <rFont val="Arial Narrow"/>
        <family val="2"/>
      </rPr>
      <t>no amount will display for parsonage</t>
    </r>
    <r>
      <rPr>
        <sz val="12"/>
        <rFont val="Arial Narrow"/>
        <family val="2"/>
      </rPr>
      <t>)</t>
    </r>
  </si>
  <si>
    <t>*DB - Defined Benefit</t>
  </si>
  <si>
    <t>*DC - Defined Contribution</t>
  </si>
  <si>
    <t>*CPP/UMLO - Comprehensive Protection Plan / UMLifeOptions</t>
  </si>
  <si>
    <t>*HealthFlex Premium paid to Annual Conference (Church Portion)</t>
  </si>
  <si>
    <t>After church conference, the District Administrator will use this report to update pastor compensation records.  Please be sure you have checked the amounts shown.</t>
  </si>
  <si>
    <r>
      <rPr>
        <b/>
        <sz val="12"/>
        <rFont val="Arial Narrow"/>
        <family val="2"/>
      </rPr>
      <t xml:space="preserve">Prior to uploading to Arena, please type the names of each person who will be asked to sign this report at your Church Conference. </t>
    </r>
    <r>
      <rPr>
        <sz val="12"/>
        <rFont val="Arial Narrow"/>
        <family val="2"/>
      </rPr>
      <t xml:space="preserve">
I acknowledge that the church conference approved the Pastor's Total Salary, Housing and Accountable Reimbursement. I also understand that if there is a parsonage value listed, it is not a cash payment of any kind.</t>
    </r>
  </si>
  <si>
    <t>Enter the amount the pastor will receive as housing allowance for the upcoming year.  Leave this blank if a parsonage is provided.</t>
  </si>
  <si>
    <r>
      <t xml:space="preserve">
</t>
    </r>
    <r>
      <rPr>
        <b/>
        <i/>
        <sz val="8"/>
        <rFont val="Arial Narrow"/>
        <family val="2"/>
      </rPr>
      <t>Note</t>
    </r>
    <r>
      <rPr>
        <i/>
        <sz val="8"/>
        <rFont val="Arial Narrow"/>
        <family val="2"/>
      </rPr>
      <t xml:space="preserve">: If the church provides a </t>
    </r>
    <r>
      <rPr>
        <i/>
        <u/>
        <sz val="8"/>
        <rFont val="Arial Narrow"/>
        <family val="2"/>
      </rPr>
      <t>housing allowance,</t>
    </r>
    <r>
      <rPr>
        <i/>
        <sz val="8"/>
        <rFont val="Arial Narrow"/>
        <family val="2"/>
      </rPr>
      <t xml:space="preserve"> Line 26 of THIS report should be included on line 55 of your Statistical Report (EZRA). If the church provides a </t>
    </r>
    <r>
      <rPr>
        <i/>
        <u/>
        <sz val="8"/>
        <rFont val="Arial Narrow"/>
        <family val="2"/>
      </rPr>
      <t>parsonage</t>
    </r>
    <r>
      <rPr>
        <i/>
        <sz val="8"/>
        <rFont val="Arial Narrow"/>
        <family val="2"/>
      </rPr>
      <t xml:space="preserve">, line 55 should reflect the </t>
    </r>
    <r>
      <rPr>
        <b/>
        <i/>
        <sz val="8"/>
        <rFont val="Arial Narrow"/>
        <family val="2"/>
      </rPr>
      <t>actual expenses</t>
    </r>
    <r>
      <rPr>
        <i/>
        <sz val="8"/>
        <rFont val="Arial Narrow"/>
        <family val="2"/>
      </rPr>
      <t xml:space="preserve"> incurred for providing the parsonage - may/may not be 25% of the pastors cash comp. (Parsonage expenses do not include mortgage, capital improvements,or purchase amount.)</t>
    </r>
  </si>
  <si>
    <t xml:space="preserve">     ** If you indicated  the church provides a parsonage, this number is 25% of the total of the Total Cash 
        Compensation and is used for pension calculation.  Otherwise, it is the actual Housing Allowance paid 
        to the pastor.</t>
  </si>
  <si>
    <t>Total Plan Compensation (for Pension and UMPIP Calculations)</t>
  </si>
  <si>
    <r>
      <t xml:space="preserve">* If clergy is participating in CRSP, church is </t>
    </r>
    <r>
      <rPr>
        <i/>
        <u/>
        <sz val="10"/>
        <rFont val="Arial Narrow"/>
        <family val="2"/>
      </rPr>
      <t>always</t>
    </r>
    <r>
      <rPr>
        <i/>
        <sz val="10"/>
        <rFont val="Arial Narrow"/>
        <family val="2"/>
      </rPr>
      <t xml:space="preserve"> billed 3% for DC. However, the DC shown above  is split  (2% &amp; 1%) to show the </t>
    </r>
    <r>
      <rPr>
        <i/>
        <u/>
        <sz val="10"/>
        <rFont val="Arial Narrow"/>
        <family val="2"/>
      </rPr>
      <t>potentional</t>
    </r>
    <r>
      <rPr>
        <i/>
        <sz val="10"/>
        <rFont val="Arial Narrow"/>
        <family val="2"/>
      </rPr>
      <t xml:space="preserve"> matching funds for clergy if they contribute at least 1% (of their plan compensation) to their UMPIP.</t>
    </r>
  </si>
  <si>
    <t>* Amounts will only display if "Participating?"  = "Y" (see Worksheet 6 - above)</t>
  </si>
  <si>
    <t>Worksheet 6: BENEFIT RATES AND PARTICIPATION (Answer ALL questions on Worksheet 5 before proceeding)</t>
  </si>
  <si>
    <t>Cash Salary:</t>
  </si>
  <si>
    <t>Self-Employment Tax Payments:</t>
  </si>
  <si>
    <r>
      <t xml:space="preserve">**Please bring </t>
    </r>
    <r>
      <rPr>
        <b/>
        <u/>
        <sz val="12"/>
        <color rgb="FFFF0000"/>
        <rFont val="Arial Narrow"/>
        <family val="2"/>
      </rPr>
      <t>all</t>
    </r>
    <r>
      <rPr>
        <b/>
        <sz val="12"/>
        <color rgb="FFFF0000"/>
        <rFont val="Arial Narrow"/>
        <family val="2"/>
      </rPr>
      <t xml:space="preserve"> pages of this report to your Church Conference.**</t>
    </r>
  </si>
  <si>
    <t>After tax UMPIP - Optional:</t>
  </si>
  <si>
    <t>Pre-Tax UMPIP - Optional:</t>
  </si>
  <si>
    <t>Flexible Spending Account Contribution - Optional:</t>
  </si>
  <si>
    <t xml:space="preserve">Pension and medical elgibility will automatically display based on your selections for lines 29,30, and 31. It is important that you choose the correct information for these lines in order for Worksheet 6 to auto-calculate correctly.  Benefits questions? Please contact our benefits office at 
410-309-3479 (Karen Conroy) via email at benefitsoffice@bwcumc.org or visit our website at http://www.bwcumc.org/administration/benefits/. </t>
  </si>
  <si>
    <t>Equitable Compensation Support:</t>
  </si>
  <si>
    <t>Other Insurance Premiums (Medical, Disability etc…):</t>
  </si>
  <si>
    <r>
      <t xml:space="preserve">The numbers in the following chart summarize what you have entered in previous sections of this report. 
</t>
    </r>
    <r>
      <rPr>
        <b/>
        <sz val="12"/>
        <rFont val="Arial Narrow"/>
        <family val="2"/>
      </rPr>
      <t>Total Plan Compensation</t>
    </r>
    <r>
      <rPr>
        <sz val="12"/>
        <rFont val="Arial Narrow"/>
        <family val="2"/>
      </rPr>
      <t xml:space="preserve"> is used for the purpose of calculating pension and self-employment tax.</t>
    </r>
  </si>
  <si>
    <t>CPP - Comprehensive Protection Plan / UMLO - UMLifeOptions</t>
  </si>
  <si>
    <t xml:space="preserve">Based on compensation and benefits (amounts and participation) entered in the areas above, 
the church's total financial obligation to the pastor is shown below.  </t>
  </si>
  <si>
    <r>
      <t xml:space="preserve">Lines 7-11 in this worksheet are typically paid by the pastor to the conference or other service provider(s). The pastor may send some/all of these monies directly OR the church may deduct some/all of the monies from the pastor's paycheck and then forward the money on his/her behalf. In either of these scenarios the amounts would NOT be considered additional compensation and should NOT be reported in Worksheet 2
</t>
    </r>
    <r>
      <rPr>
        <b/>
        <sz val="11"/>
        <rFont val="Arial Narrow"/>
        <family val="2"/>
      </rPr>
      <t xml:space="preserve">
HOWEVER, if the CHURCH pays some/all of what the pastor would </t>
    </r>
    <r>
      <rPr>
        <b/>
        <u/>
        <sz val="11"/>
        <rFont val="Arial Narrow"/>
        <family val="2"/>
      </rPr>
      <t>normally pay</t>
    </r>
    <r>
      <rPr>
        <b/>
        <sz val="11"/>
        <rFont val="Arial Narrow"/>
        <family val="2"/>
      </rPr>
      <t>,</t>
    </r>
    <r>
      <rPr>
        <sz val="11"/>
        <rFont val="Arial Narrow"/>
        <family val="2"/>
      </rPr>
      <t xml:space="preserve"> those amounts ARE additional compensation and must be reported in Worksheet 2. In certain situations, the amounts paid by the church, could be considered a pre-tax payroll deduction. Consult a tax adviser to see if that applies for you. 
</t>
    </r>
    <r>
      <rPr>
        <b/>
        <sz val="11"/>
        <rFont val="Arial Narrow"/>
        <family val="2"/>
      </rPr>
      <t>Do NOT include Pension amounts (CPP, DB and/or DC) paid BY the church FOR the pastor!</t>
    </r>
  </si>
  <si>
    <r>
      <rPr>
        <sz val="11"/>
        <rFont val="Arial Narrow"/>
        <family val="2"/>
      </rPr>
      <t xml:space="preserve">Once you have completed this form, please do the following:
   - </t>
    </r>
    <r>
      <rPr>
        <b/>
        <sz val="11"/>
        <rFont val="Arial Narrow"/>
        <family val="2"/>
      </rPr>
      <t>SAVE</t>
    </r>
    <r>
      <rPr>
        <sz val="11"/>
        <rFont val="Arial Narrow"/>
        <family val="2"/>
      </rPr>
      <t xml:space="preserve"> an electronic copy of your form on your PC or Mac (remember where you saved it)
   -</t>
    </r>
    <r>
      <rPr>
        <b/>
        <sz val="11"/>
        <rFont val="Arial Narrow"/>
        <family val="2"/>
      </rPr>
      <t xml:space="preserve"> SUBMIT</t>
    </r>
    <r>
      <rPr>
        <sz val="11"/>
        <rFont val="Arial Narrow"/>
        <family val="2"/>
      </rPr>
      <t xml:space="preserve"> an electronic copy of your form to the BWC by uploading it to the "Clergy Compensation Report Summary" page in Arena </t>
    </r>
    <r>
      <rPr>
        <b/>
        <sz val="11"/>
        <rFont val="Arial Narrow"/>
        <family val="2"/>
      </rPr>
      <t>at least 10 days</t>
    </r>
    <r>
      <rPr>
        <sz val="11"/>
        <rFont val="Arial Narrow"/>
        <family val="2"/>
      </rPr>
      <t xml:space="preserve"> in advance 
     of your Church Conference. </t>
    </r>
    <r>
      <rPr>
        <i/>
        <sz val="11"/>
        <rFont val="Arial Narrow"/>
        <family val="2"/>
      </rPr>
      <t xml:space="preserve">Note: You will need to use the last page of this report to fill in the required fields on the summary page in Arena.  </t>
    </r>
    <r>
      <rPr>
        <sz val="11"/>
        <rFont val="Arial Narrow"/>
        <family val="2"/>
      </rPr>
      <t xml:space="preserve">
   - </t>
    </r>
    <r>
      <rPr>
        <b/>
        <sz val="11"/>
        <rFont val="Arial Narrow"/>
        <family val="2"/>
      </rPr>
      <t xml:space="preserve">PRINT and PREPARE </t>
    </r>
    <r>
      <rPr>
        <sz val="11"/>
        <rFont val="Arial Narrow"/>
        <family val="2"/>
      </rPr>
      <t>copies of this report for those who will be voting at your Church Conference (CC).  A copy of this report will be included 
      in the packet for the presiding elder.  The presiding elder will require this report to be signed at your church conference and will return it to the District Office.</t>
    </r>
    <r>
      <rPr>
        <sz val="11.5"/>
        <rFont val="Arial Narrow"/>
        <family val="2"/>
      </rPr>
      <t xml:space="preserve">  </t>
    </r>
    <r>
      <rPr>
        <sz val="12"/>
        <rFont val="Arial Narrow"/>
        <family val="2"/>
      </rPr>
      <t xml:space="preserve">
</t>
    </r>
    <r>
      <rPr>
        <sz val="9"/>
        <rFont val="Arial Narrow"/>
        <family val="2"/>
      </rPr>
      <t xml:space="preserve">         
        </t>
    </r>
    <r>
      <rPr>
        <i/>
        <sz val="9"/>
        <rFont val="Arial Narrow"/>
        <family val="2"/>
      </rPr>
      <t>A final copy with all signatures wil be sent to you after all of the above have been completed.</t>
    </r>
  </si>
  <si>
    <r>
      <rPr>
        <b/>
        <sz val="11"/>
        <rFont val="Arial Narrow"/>
        <family val="2"/>
      </rPr>
      <t>Line # 1, 3, 4 and 5</t>
    </r>
    <r>
      <rPr>
        <sz val="11"/>
        <rFont val="Arial Narrow"/>
        <family val="2"/>
      </rPr>
      <t xml:space="preserve"> - these items are always part of the salary (base compensation). 
</t>
    </r>
    <r>
      <rPr>
        <b/>
        <sz val="11"/>
        <rFont val="Arial Narrow"/>
        <family val="2"/>
      </rPr>
      <t>Item #2</t>
    </r>
    <r>
      <rPr>
        <sz val="11"/>
        <rFont val="Arial Narrow"/>
        <family val="2"/>
      </rPr>
      <t xml:space="preserve"> - Do NOT report the amount the pastor sends to the IRS. However, if the CHURCH </t>
    </r>
    <r>
      <rPr>
        <u/>
        <sz val="11"/>
        <rFont val="Arial Narrow"/>
        <family val="2"/>
      </rPr>
      <t>reimburses</t>
    </r>
    <r>
      <rPr>
        <sz val="11"/>
        <rFont val="Arial Narrow"/>
        <family val="2"/>
      </rPr>
      <t xml:space="preserve"> the pastor for some/all  of his/her Self-Employment Tax, this amount must be reported on Line 2, as it is considered additional compensation. Note: Churches should NOT withhold Self-Employment Taxes from clergy compensation. 
</t>
    </r>
    <r>
      <rPr>
        <b/>
        <sz val="11"/>
        <rFont val="Arial Narrow"/>
        <family val="2"/>
      </rPr>
      <t xml:space="preserve">
The amount on Line #1 should NOT include any of the amounts listed on Lines #2-5.</t>
    </r>
  </si>
  <si>
    <t xml:space="preserve">*  Clergy enrolled in CRSP and UMPIP (and contributing at least 1% of Plan Comp.) receive a 1% match (shown in CRSP section above). 
** $18K under age 50 with less than 15 yrs of service. $24K if age 50+ by Dec. 31. More than $24K if &gt;15 yrs service w/ all UM Organizations.
</t>
  </si>
  <si>
    <t>$18,000 or $24,000+</t>
  </si>
  <si>
    <t xml:space="preserve">   For more UMPIP information and/or enrollment, call Wespath at 800-851-2201 or click here to download election form.</t>
  </si>
  <si>
    <t>Maximum $**</t>
  </si>
  <si>
    <t xml:space="preserve">HealthFlex Church Premiums </t>
  </si>
  <si>
    <t>2020 Clergy Compensation Report - Single Point Charge</t>
  </si>
  <si>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AFTER-TAX UMPIP CONTRIBUTIONS</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</si>
  <si>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PRE-TAX UMPIP CONTRIBUTIONS</t>
    </r>
  </si>
  <si>
    <r>
      <t xml:space="preserve">USE </t>
    </r>
    <r>
      <rPr>
        <b/>
        <u/>
        <sz val="11"/>
        <color rgb="FFFF0000"/>
        <rFont val="Arial Narrow"/>
        <family val="2"/>
      </rPr>
      <t>ONLY</t>
    </r>
    <r>
      <rPr>
        <sz val="11"/>
        <color rgb="FFFF0000"/>
        <rFont val="Arial Narrow"/>
        <family val="2"/>
      </rPr>
      <t xml:space="preserve"> IF THE CHURCH IS PAYING THE </t>
    </r>
    <r>
      <rPr>
        <b/>
        <u/>
        <sz val="11"/>
        <color rgb="FFFF0000"/>
        <rFont val="Arial Narrow"/>
        <family val="2"/>
      </rPr>
      <t>PASTOR'S</t>
    </r>
    <r>
      <rPr>
        <sz val="11"/>
        <color rgb="FFFF0000"/>
        <rFont val="Arial Narrow"/>
        <family val="2"/>
      </rPr>
      <t xml:space="preserve"> FLEXIBLE SPENDING CONTRIBUTIONS</t>
    </r>
  </si>
  <si>
    <t xml:space="preserve"> The CHURCH premium for ALL plans/coverage levels is $860/month ($10,320/Year)</t>
  </si>
  <si>
    <t>DB=12% of Plan Comp
Limited by the 
DAC ($73,000)
-------
DC=3% of Plan Compensation</t>
  </si>
  <si>
    <t>CPP=3% of Plan Comp.
Limited by 2x the DAC ($146,000)</t>
  </si>
  <si>
    <r>
      <t xml:space="preserve">USE </t>
    </r>
    <r>
      <rPr>
        <b/>
        <u/>
        <sz val="11"/>
        <color rgb="FFFF0000"/>
        <rFont val="Arial Narrow"/>
        <family val="2"/>
      </rPr>
      <t>ONLY</t>
    </r>
    <r>
      <rPr>
        <sz val="11"/>
        <color rgb="FFFF0000"/>
        <rFont val="Arial Narrow"/>
        <family val="2"/>
      </rPr>
      <t xml:space="preserve"> IF THE CHURCH IS PAYING THE</t>
    </r>
    <r>
      <rPr>
        <b/>
        <u/>
        <sz val="11"/>
        <color rgb="FFFF0000"/>
        <rFont val="Arial Narrow"/>
        <family val="2"/>
      </rPr>
      <t xml:space="preserve"> PASTOR'S PORTION</t>
    </r>
    <r>
      <rPr>
        <sz val="11"/>
        <color rgb="FFFF0000"/>
        <rFont val="Arial Narrow"/>
        <family val="2"/>
      </rPr>
      <t xml:space="preserve"> OF HEALTHFLEX INSURANCE PREMIUMS. THIS </t>
    </r>
    <r>
      <rPr>
        <b/>
        <u/>
        <sz val="11"/>
        <color rgb="FFFF0000"/>
        <rFont val="Arial Narrow"/>
        <family val="2"/>
      </rPr>
      <t>IS NOT</t>
    </r>
    <r>
      <rPr>
        <sz val="11"/>
        <color rgb="FFFF0000"/>
        <rFont val="Arial Narrow"/>
        <family val="2"/>
      </rPr>
      <t xml:space="preserve"> THE CHURCH'S YEARLY HEALTH INSURANCE OBLIGATION OF $10,320</t>
    </r>
  </si>
  <si>
    <r>
      <t xml:space="preserve">USE </t>
    </r>
    <r>
      <rPr>
        <b/>
        <u/>
        <sz val="11"/>
        <color rgb="FFFF0000"/>
        <rFont val="Arial Narrow"/>
        <family val="2"/>
      </rPr>
      <t>ONLY</t>
    </r>
    <r>
      <rPr>
        <sz val="11"/>
        <color rgb="FFFF0000"/>
        <rFont val="Arial Narrow"/>
        <family val="2"/>
      </rPr>
      <t xml:space="preserve"> IF THE CHURCH IS PAYING OTHER (NON-HEALTHFLEX) INSURANCE PREMIUMS </t>
    </r>
    <r>
      <rPr>
        <b/>
        <u/>
        <sz val="11"/>
        <color rgb="FFFF0000"/>
        <rFont val="Arial Narrow"/>
        <family val="2"/>
      </rPr>
      <t>ON BEHALF OF THE PASTOR</t>
    </r>
  </si>
  <si>
    <t>DB=12% of Plan Comp
Limited by the 
DAC ($72,648)
-------
DC=3% of Plan Compensation</t>
  </si>
  <si>
    <t>DB=12% of Plan Comp
Limited by the 
DAC ($72,648
-------
DC=3% of Plan Compensation</t>
  </si>
  <si>
    <t xml:space="preserve">DB=12% of Plan Comp
Limited by the 
DAC ($72,648)
-------
DC=3% of Plan Compensation
</t>
  </si>
  <si>
    <t>v9.09.2019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</si>
</sst>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quot;$&quot;#,##0\ ;\(&quot;$&quot;#,##0\)"/>
    <numFmt numFmtId="165" formatCode="_(&quot;$&quot;* #,##0_);_(&quot;$&quot;* \(#,##0\);_(&quot;$&quot;* &quot;-&quot;??_);_(@_)"/>
    <numFmt numFmtId="166" formatCode="_(* #,##0_);_(* \(#,##0\);_(* &quot;-&quot;??_);_(@_)"/>
  </numFmts>
  <fonts count="67" x14ac:knownFonts="1">
    <font>
      <sz val="10"/>
      <name val="Arial"/>
    </font>
    <font>
      <sz val="10"/>
      <name val="Arial"/>
      <family val="2"/>
    </font>
    <font>
      <sz val="10"/>
      <name val="Arial"/>
      <family val="2"/>
    </font>
    <font>
      <sz val="8"/>
      <name val="Arial"/>
      <family val="2"/>
    </font>
    <font>
      <sz val="8"/>
      <color indexed="10"/>
      <name val="Tahoma"/>
      <family val="2"/>
    </font>
    <font>
      <sz val="12"/>
      <name val="Modern"/>
      <family val="3"/>
      <charset val="255"/>
    </font>
    <font>
      <sz val="6"/>
      <name val="Modern"/>
      <family val="3"/>
      <charset val="255"/>
    </font>
    <font>
      <b/>
      <sz val="14"/>
      <name val="Modern"/>
      <family val="3"/>
      <charset val="255"/>
    </font>
    <font>
      <sz val="10"/>
      <name val="Arial"/>
      <family val="2"/>
    </font>
    <font>
      <b/>
      <sz val="12"/>
      <name val="Arial Narrow"/>
      <family val="2"/>
    </font>
    <font>
      <sz val="12"/>
      <name val="Arial Narrow"/>
      <family val="2"/>
    </font>
    <font>
      <b/>
      <sz val="12"/>
      <color indexed="9"/>
      <name val="Arial Narrow"/>
      <family val="2"/>
    </font>
    <font>
      <b/>
      <u/>
      <sz val="12"/>
      <name val="Arial Narrow"/>
      <family val="2"/>
    </font>
    <font>
      <b/>
      <i/>
      <sz val="12"/>
      <name val="Arial Narrow"/>
      <family val="2"/>
    </font>
    <font>
      <i/>
      <sz val="12"/>
      <name val="Arial Narrow"/>
      <family val="2"/>
    </font>
    <font>
      <b/>
      <sz val="9"/>
      <name val="Arial Narrow"/>
      <family val="2"/>
    </font>
    <font>
      <sz val="9"/>
      <name val="Arial Narrow"/>
      <family val="2"/>
    </font>
    <font>
      <b/>
      <sz val="11"/>
      <name val="Arial Narrow"/>
      <family val="2"/>
    </font>
    <font>
      <sz val="11"/>
      <name val="Arial Narrow"/>
      <family val="2"/>
    </font>
    <font>
      <u/>
      <sz val="11"/>
      <name val="Arial Narrow"/>
      <family val="2"/>
    </font>
    <font>
      <b/>
      <u/>
      <sz val="11"/>
      <name val="Arial Narrow"/>
      <family val="2"/>
    </font>
    <font>
      <sz val="10"/>
      <name val="Arial Narrow"/>
      <family val="2"/>
    </font>
    <font>
      <i/>
      <sz val="10"/>
      <name val="Arial Narrow"/>
      <family val="2"/>
    </font>
    <font>
      <b/>
      <sz val="10"/>
      <name val="Arial Narrow"/>
      <family val="2"/>
    </font>
    <font>
      <b/>
      <sz val="10"/>
      <name val="Arial"/>
      <family val="2"/>
    </font>
    <font>
      <b/>
      <sz val="14"/>
      <name val="Arial Narrow"/>
      <family val="2"/>
    </font>
    <font>
      <b/>
      <u/>
      <sz val="12"/>
      <color indexed="9"/>
      <name val="Arial Narrow"/>
      <family val="2"/>
    </font>
    <font>
      <b/>
      <i/>
      <sz val="10"/>
      <name val="Arial Narrow"/>
      <family val="2"/>
    </font>
    <font>
      <i/>
      <u/>
      <sz val="10"/>
      <name val="Arial Narrow"/>
      <family val="2"/>
    </font>
    <font>
      <sz val="10"/>
      <name val="Arial"/>
      <family val="2"/>
    </font>
    <font>
      <u/>
      <sz val="10"/>
      <color theme="10"/>
      <name val="Arial"/>
      <family val="2"/>
    </font>
    <font>
      <b/>
      <u/>
      <sz val="12"/>
      <color rgb="FFFF0000"/>
      <name val="Arial Narrow"/>
      <family val="2"/>
    </font>
    <font>
      <b/>
      <sz val="12"/>
      <color theme="0"/>
      <name val="Arial Narrow"/>
      <family val="2"/>
    </font>
    <font>
      <sz val="12"/>
      <color theme="0"/>
      <name val="Arial Narrow"/>
      <family val="2"/>
    </font>
    <font>
      <b/>
      <sz val="12"/>
      <color rgb="FFFF0000"/>
      <name val="Arial Narrow"/>
      <family val="2"/>
    </font>
    <font>
      <b/>
      <sz val="12"/>
      <color theme="0" tint="-0.499984740745262"/>
      <name val="Arial Narrow"/>
      <family val="2"/>
    </font>
    <font>
      <sz val="11"/>
      <color theme="0" tint="-0.499984740745262"/>
      <name val="Arial Narrow"/>
      <family val="2"/>
    </font>
    <font>
      <sz val="12"/>
      <color theme="0" tint="-0.499984740745262"/>
      <name val="Arial Narrow"/>
      <family val="2"/>
    </font>
    <font>
      <sz val="10"/>
      <color theme="0" tint="-0.499984740745262"/>
      <name val="Arial Narrow"/>
      <family val="2"/>
    </font>
    <font>
      <sz val="12"/>
      <color theme="0" tint="-0.14999847407452621"/>
      <name val="Arial Narrow"/>
      <family val="2"/>
    </font>
    <font>
      <b/>
      <i/>
      <sz val="12"/>
      <color rgb="FFFF0000"/>
      <name val="Arial Narrow"/>
      <family val="2"/>
    </font>
    <font>
      <sz val="9"/>
      <color theme="0" tint="-0.499984740745262"/>
      <name val="Arial Narrow"/>
      <family val="2"/>
    </font>
    <font>
      <i/>
      <sz val="12"/>
      <color theme="0" tint="-0.499984740745262"/>
      <name val="Arial Narrow"/>
      <family val="2"/>
    </font>
    <font>
      <sz val="14"/>
      <color theme="0" tint="-0.499984740745262"/>
      <name val="Arial Narrow"/>
      <family val="2"/>
    </font>
    <font>
      <b/>
      <sz val="12"/>
      <color theme="1"/>
      <name val="Arial Narrow"/>
      <family val="2"/>
    </font>
    <font>
      <sz val="12"/>
      <color theme="1"/>
      <name val="Arial Narrow"/>
      <family val="2"/>
    </font>
    <font>
      <b/>
      <sz val="14"/>
      <color theme="0"/>
      <name val="Arial Narrow"/>
      <family val="2"/>
    </font>
    <font>
      <b/>
      <sz val="18"/>
      <name val="Arial Narrow"/>
      <family val="2"/>
    </font>
    <font>
      <sz val="8"/>
      <color theme="0" tint="-0.499984740745262"/>
      <name val="Arial Narrow"/>
      <family val="2"/>
    </font>
    <font>
      <b/>
      <sz val="8"/>
      <color rgb="FFFF0000"/>
      <name val="Arial Narrow"/>
      <family val="2"/>
    </font>
    <font>
      <sz val="8"/>
      <name val="Arial Narrow"/>
      <family val="2"/>
    </font>
    <font>
      <b/>
      <sz val="8"/>
      <name val="Arial Narrow"/>
      <family val="2"/>
    </font>
    <font>
      <i/>
      <sz val="8"/>
      <name val="Arial Narrow"/>
      <family val="2"/>
    </font>
    <font>
      <i/>
      <sz val="11"/>
      <name val="Arial Narrow"/>
      <family val="2"/>
    </font>
    <font>
      <i/>
      <sz val="9"/>
      <name val="Arial Narrow"/>
      <family val="2"/>
    </font>
    <font>
      <b/>
      <i/>
      <sz val="8"/>
      <name val="Arial Narrow"/>
      <family val="2"/>
    </font>
    <font>
      <i/>
      <u/>
      <sz val="8"/>
      <name val="Arial Narrow"/>
      <family val="2"/>
    </font>
    <font>
      <b/>
      <i/>
      <sz val="10"/>
      <color rgb="FFFF0000"/>
      <name val="Arial Narrow"/>
      <family val="2"/>
    </font>
    <font>
      <sz val="11.5"/>
      <name val="Arial Narrow"/>
      <family val="2"/>
    </font>
    <font>
      <sz val="20"/>
      <name val="Arial Narrow"/>
      <family val="2"/>
    </font>
    <font>
      <u/>
      <sz val="10"/>
      <color theme="10"/>
      <name val="Arial Narrow"/>
      <family val="2"/>
    </font>
    <font>
      <b/>
      <sz val="13"/>
      <name val="Arial Narrow"/>
      <family val="2"/>
    </font>
    <font>
      <sz val="9"/>
      <color theme="10"/>
      <name val="Arial Narrow"/>
      <family val="2"/>
    </font>
    <font>
      <u/>
      <sz val="9"/>
      <color theme="10"/>
      <name val="Arial Narrow"/>
      <family val="2"/>
    </font>
    <font>
      <sz val="11"/>
      <color rgb="FFFF0000"/>
      <name val="Arial Narrow"/>
      <family val="2"/>
    </font>
    <font>
      <b/>
      <u/>
      <sz val="11"/>
      <color rgb="FFFF0000"/>
      <name val="Arial Narrow"/>
      <family val="2"/>
    </font>
    <font>
      <b/>
      <sz val="11"/>
      <color rgb="FFFF0000"/>
      <name val="Arial Narrow"/>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00B0F0"/>
        <bgColor indexed="64"/>
      </patternFill>
    </fill>
    <fill>
      <patternFill patternType="solid">
        <fgColor theme="0"/>
        <bgColor indexed="64"/>
      </patternFill>
    </fill>
    <fill>
      <patternFill patternType="solid">
        <fgColor theme="0" tint="-0.49998474074526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59999389629810485"/>
        <bgColor indexed="64"/>
      </patternFill>
    </fill>
  </fills>
  <borders count="71">
    <border>
      <left/>
      <right/>
      <top/>
      <bottom/>
      <diagonal/>
    </border>
    <border>
      <left/>
      <right/>
      <top style="double">
        <color indexed="0"/>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right/>
      <top style="thin">
        <color theme="4" tint="0.79998168889431442"/>
      </top>
      <bottom style="thin">
        <color theme="4" tint="0.79998168889431442"/>
      </bottom>
      <diagonal/>
    </border>
    <border>
      <left style="thin">
        <color theme="4" tint="0.79998168889431442"/>
      </left>
      <right/>
      <top style="thin">
        <color theme="4" tint="0.79998168889431442"/>
      </top>
      <bottom style="thin">
        <color theme="4" tint="0.79998168889431442"/>
      </bottom>
      <diagonal/>
    </border>
    <border>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bottom style="thin">
        <color theme="4" tint="0.79998168889431442"/>
      </bottom>
      <diagonal/>
    </border>
    <border>
      <left style="thin">
        <color theme="4" tint="0.79998168889431442"/>
      </left>
      <right style="thin">
        <color theme="4" tint="0.79998168889431442"/>
      </right>
      <top style="thin">
        <color theme="4" tint="0.79998168889431442"/>
      </top>
      <bottom/>
      <diagonal/>
    </border>
    <border>
      <left style="thin">
        <color rgb="FFFF0000"/>
      </left>
      <right style="thin">
        <color rgb="FFFF0000"/>
      </right>
      <top style="thin">
        <color rgb="FFFF0000"/>
      </top>
      <bottom style="thin">
        <color rgb="FFFF0000"/>
      </bottom>
      <diagonal/>
    </border>
    <border>
      <left style="thin">
        <color theme="4" tint="0.79998168889431442"/>
      </left>
      <right style="thin">
        <color theme="4" tint="0.79998168889431442"/>
      </right>
      <top style="thin">
        <color theme="4" tint="0.79998168889431442"/>
      </top>
      <bottom style="medium">
        <color indexed="64"/>
      </bottom>
      <diagonal/>
    </border>
    <border>
      <left style="thin">
        <color indexed="64"/>
      </left>
      <right style="thin">
        <color indexed="64"/>
      </right>
      <top style="thin">
        <color indexed="64"/>
      </top>
      <bottom style="thin">
        <color theme="4" tint="0.79998168889431442"/>
      </bottom>
      <diagonal/>
    </border>
    <border>
      <left style="thin">
        <color indexed="64"/>
      </left>
      <right style="thin">
        <color indexed="64"/>
      </right>
      <top style="thin">
        <color theme="4" tint="0.79998168889431442"/>
      </top>
      <bottom style="thin">
        <color indexed="64"/>
      </bottom>
      <diagonal/>
    </border>
    <border>
      <left style="thin">
        <color indexed="64"/>
      </left>
      <right style="medium">
        <color indexed="64"/>
      </right>
      <top/>
      <bottom style="thin">
        <color theme="4" tint="0.79998168889431442"/>
      </bottom>
      <diagonal/>
    </border>
    <border>
      <left style="thin">
        <color indexed="64"/>
      </left>
      <right style="medium">
        <color indexed="64"/>
      </right>
      <top style="thin">
        <color theme="4" tint="0.79998168889431442"/>
      </top>
      <bottom style="thin">
        <color theme="4" tint="0.79998168889431442"/>
      </bottom>
      <diagonal/>
    </border>
    <border>
      <left/>
      <right/>
      <top/>
      <bottom style="thin">
        <color theme="4" tint="0.79998168889431442"/>
      </bottom>
      <diagonal/>
    </border>
    <border>
      <left/>
      <right/>
      <top style="thin">
        <color theme="4" tint="0.79998168889431442"/>
      </top>
      <bottom/>
      <diagonal/>
    </border>
    <border>
      <left style="thin">
        <color indexed="64"/>
      </left>
      <right style="thin">
        <color indexed="64"/>
      </right>
      <top style="thin">
        <color theme="4" tint="0.79998168889431442"/>
      </top>
      <bottom style="thin">
        <color theme="4" tint="0.79998168889431442"/>
      </bottom>
      <diagonal/>
    </border>
    <border>
      <left style="thin">
        <color theme="4" tint="0.79998168889431442"/>
      </left>
      <right/>
      <top/>
      <bottom style="thin">
        <color theme="4" tint="0.79998168889431442"/>
      </bottom>
      <diagonal/>
    </border>
    <border>
      <left/>
      <right style="thin">
        <color theme="4" tint="0.79998168889431442"/>
      </right>
      <top/>
      <bottom style="thin">
        <color theme="4" tint="0.79998168889431442"/>
      </bottom>
      <diagonal/>
    </border>
    <border>
      <left style="thin">
        <color theme="4" tint="0.79998168889431442"/>
      </left>
      <right/>
      <top/>
      <bottom style="medium">
        <color indexed="64"/>
      </bottom>
      <diagonal/>
    </border>
    <border>
      <left style="thin">
        <color theme="4" tint="0.79998168889431442"/>
      </left>
      <right style="thin">
        <color theme="4" tint="0.79998168889431442"/>
      </right>
      <top/>
      <bottom/>
      <diagonal/>
    </border>
    <border>
      <left/>
      <right style="thin">
        <color theme="4" tint="0.79998168889431442"/>
      </right>
      <top style="thin">
        <color theme="4" tint="0.79998168889431442"/>
      </top>
      <bottom style="medium">
        <color indexed="64"/>
      </bottom>
      <diagonal/>
    </border>
    <border>
      <left style="thin">
        <color theme="4" tint="0.79998168889431442"/>
      </left>
      <right style="thin">
        <color theme="4" tint="0.79998168889431442"/>
      </right>
      <top/>
      <bottom style="medium">
        <color indexed="64"/>
      </bottom>
      <diagonal/>
    </border>
    <border>
      <left style="medium">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style="medium">
        <color indexed="64"/>
      </left>
      <right/>
      <top style="thin">
        <color theme="4" tint="0.79998168889431442"/>
      </top>
      <bottom style="thin">
        <color indexed="64"/>
      </bottom>
      <diagonal/>
    </border>
    <border>
      <left/>
      <right/>
      <top style="thin">
        <color theme="4" tint="0.79998168889431442"/>
      </top>
      <bottom style="thin">
        <color indexed="64"/>
      </bottom>
      <diagonal/>
    </border>
    <border>
      <left/>
      <right style="medium">
        <color indexed="64"/>
      </right>
      <top style="thin">
        <color theme="4" tint="0.79998168889431442"/>
      </top>
      <bottom style="thin">
        <color indexed="64"/>
      </bottom>
      <diagonal/>
    </border>
    <border>
      <left style="thin">
        <color theme="4" tint="0.79998168889431442"/>
      </left>
      <right style="thin">
        <color theme="4" tint="0.79998168889431442"/>
      </right>
      <top style="medium">
        <color indexed="64"/>
      </top>
      <bottom style="thin">
        <color indexed="64"/>
      </bottom>
      <diagonal/>
    </border>
    <border>
      <left style="thin">
        <color indexed="64"/>
      </left>
      <right/>
      <top style="thin">
        <color indexed="64"/>
      </top>
      <bottom style="thin">
        <color theme="4" tint="0.79998168889431442"/>
      </bottom>
      <diagonal/>
    </border>
    <border>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style="thin">
        <color indexed="64"/>
      </left>
      <right/>
      <top style="thin">
        <color theme="4" tint="0.79998168889431442"/>
      </top>
      <bottom style="thin">
        <color indexed="64"/>
      </bottom>
      <diagonal/>
    </border>
    <border>
      <left/>
      <right style="thin">
        <color indexed="64"/>
      </right>
      <top style="thin">
        <color theme="4" tint="0.79998168889431442"/>
      </top>
      <bottom style="thin">
        <color indexed="64"/>
      </bottom>
      <diagonal/>
    </border>
    <border>
      <left style="thin">
        <color theme="4" tint="0.79998168889431442"/>
      </left>
      <right/>
      <top style="thin">
        <color theme="4" tint="0.79998168889431442"/>
      </top>
      <bottom/>
      <diagonal/>
    </border>
    <border>
      <left/>
      <right style="thin">
        <color theme="4" tint="0.79998168889431442"/>
      </right>
      <top style="thin">
        <color theme="4" tint="0.79998168889431442"/>
      </top>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theme="4" tint="0.79998168889431442"/>
      </left>
      <right/>
      <top style="thin">
        <color theme="4" tint="0.79998168889431442"/>
      </top>
      <bottom style="thin">
        <color indexed="64"/>
      </bottom>
      <diagonal/>
    </border>
    <border>
      <left/>
      <right style="thin">
        <color theme="4" tint="0.79998168889431442"/>
      </right>
      <top style="thin">
        <color theme="4" tint="0.79998168889431442"/>
      </top>
      <bottom style="thin">
        <color indexed="64"/>
      </bottom>
      <diagonal/>
    </border>
    <border>
      <left style="medium">
        <color indexed="64"/>
      </left>
      <right/>
      <top style="thin">
        <color indexed="64"/>
      </top>
      <bottom style="thin">
        <color theme="4" tint="0.79998168889431442"/>
      </bottom>
      <diagonal/>
    </border>
    <border>
      <left style="thin">
        <color rgb="FFFF0000"/>
      </left>
      <right style="thin">
        <color rgb="FFFF0000"/>
      </right>
      <top/>
      <bottom style="thin">
        <color rgb="FFFF0000"/>
      </bottom>
      <diagonal/>
    </border>
    <border>
      <left/>
      <right/>
      <top style="thin">
        <color rgb="FFFF0000"/>
      </top>
      <bottom style="thin">
        <color rgb="FFFF0000"/>
      </bottom>
      <diagonal/>
    </border>
    <border>
      <left style="thin">
        <color rgb="FFFF0000"/>
      </left>
      <right style="thin">
        <color theme="4" tint="0.79998168889431442"/>
      </right>
      <top style="thin">
        <color rgb="FFFF0000"/>
      </top>
      <bottom style="thin">
        <color rgb="FFFF0000"/>
      </bottom>
      <diagonal/>
    </border>
    <border>
      <left style="thin">
        <color theme="4" tint="0.79998168889431442"/>
      </left>
      <right style="thin">
        <color rgb="FFFF0000"/>
      </right>
      <top style="thin">
        <color rgb="FFFF0000"/>
      </top>
      <bottom style="thin">
        <color rgb="FFFF0000"/>
      </bottom>
      <diagonal/>
    </border>
    <border>
      <left/>
      <right style="thin">
        <color theme="4" tint="0.79998168889431442"/>
      </right>
      <top/>
      <bottom style="medium">
        <color indexed="64"/>
      </bottom>
      <diagonal/>
    </border>
    <border>
      <left style="thin">
        <color theme="4" tint="0.79998168889431442"/>
      </left>
      <right/>
      <top/>
      <bottom/>
      <diagonal/>
    </border>
    <border>
      <left/>
      <right style="thin">
        <color theme="4" tint="0.79998168889431442"/>
      </right>
      <top/>
      <bottom/>
      <diagonal/>
    </border>
    <border>
      <left/>
      <right style="thin">
        <color rgb="FFFF0000"/>
      </right>
      <top style="thin">
        <color theme="4" tint="0.79998168889431442"/>
      </top>
      <bottom style="thin">
        <color theme="4" tint="0.79998168889431442"/>
      </bottom>
      <diagonal/>
    </border>
    <border>
      <left/>
      <right/>
      <top style="medium">
        <color indexed="64"/>
      </top>
      <bottom style="thin">
        <color theme="4" tint="0.79998168889431442"/>
      </bottom>
      <diagonal/>
    </border>
  </borders>
  <cellStyleXfs count="14">
    <xf numFmtId="0" fontId="0" fillId="0" borderId="0"/>
    <xf numFmtId="43" fontId="29" fillId="0" borderId="0" applyFont="0" applyFill="0" applyBorder="0" applyAlignment="0" applyProtection="0"/>
    <xf numFmtId="43" fontId="2" fillId="0" borderId="0" applyFont="0" applyFill="0" applyBorder="0" applyAlignment="0" applyProtection="0"/>
    <xf numFmtId="3" fontId="5" fillId="0" borderId="0" applyFont="0" applyFill="0" applyBorder="0" applyAlignment="0" applyProtection="0"/>
    <xf numFmtId="44" fontId="1" fillId="0" borderId="0" applyFont="0" applyFill="0" applyBorder="0" applyAlignment="0" applyProtection="0"/>
    <xf numFmtId="164"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0" fontId="6" fillId="0" borderId="0" applyNumberFormat="0" applyFont="0" applyFill="0" applyAlignment="0" applyProtection="0"/>
    <xf numFmtId="0" fontId="7" fillId="0" borderId="0" applyNumberFormat="0" applyFont="0" applyFill="0" applyAlignment="0" applyProtection="0"/>
    <xf numFmtId="0" fontId="30" fillId="0" borderId="0" applyNumberFormat="0" applyFill="0" applyBorder="0" applyAlignment="0" applyProtection="0">
      <alignment vertical="top"/>
      <protection locked="0"/>
    </xf>
    <xf numFmtId="9" fontId="8" fillId="0" borderId="0" applyFont="0" applyFill="0" applyBorder="0" applyAlignment="0" applyProtection="0"/>
    <xf numFmtId="9" fontId="2" fillId="0" borderId="0" applyFont="0" applyFill="0" applyBorder="0" applyAlignment="0" applyProtection="0"/>
    <xf numFmtId="0" fontId="5" fillId="0" borderId="1" applyNumberFormat="0" applyFont="0" applyBorder="0" applyAlignment="0" applyProtection="0"/>
  </cellStyleXfs>
  <cellXfs count="405">
    <xf numFmtId="0" fontId="0" fillId="0" borderId="0" xfId="0"/>
    <xf numFmtId="0" fontId="10" fillId="0" borderId="23" xfId="0" applyFont="1" applyBorder="1" applyProtection="1"/>
    <xf numFmtId="0" fontId="10" fillId="0" borderId="23" xfId="0" applyFont="1" applyFill="1" applyBorder="1" applyProtection="1"/>
    <xf numFmtId="0" fontId="9" fillId="0" borderId="23" xfId="0" applyFont="1" applyFill="1" applyBorder="1" applyAlignment="1" applyProtection="1">
      <alignment vertical="top"/>
    </xf>
    <xf numFmtId="0" fontId="9" fillId="0" borderId="23" xfId="0" applyFont="1" applyFill="1" applyBorder="1" applyAlignment="1" applyProtection="1">
      <alignment vertical="top" wrapText="1"/>
    </xf>
    <xf numFmtId="42" fontId="10" fillId="3" borderId="23" xfId="0" applyNumberFormat="1" applyFont="1" applyFill="1" applyBorder="1" applyProtection="1">
      <protection locked="0"/>
    </xf>
    <xf numFmtId="42" fontId="9" fillId="0" borderId="23" xfId="0" applyNumberFormat="1" applyFont="1" applyFill="1" applyBorder="1" applyProtection="1"/>
    <xf numFmtId="42" fontId="9" fillId="4" borderId="23" xfId="0" applyNumberFormat="1" applyFont="1" applyFill="1" applyBorder="1" applyAlignment="1" applyProtection="1">
      <alignment horizontal="right" vertical="top" wrapText="1"/>
    </xf>
    <xf numFmtId="42" fontId="9" fillId="0" borderId="23" xfId="0" applyNumberFormat="1" applyFont="1" applyFill="1" applyBorder="1" applyAlignment="1" applyProtection="1">
      <alignment horizontal="right" vertical="top" wrapText="1"/>
    </xf>
    <xf numFmtId="0" fontId="10" fillId="0" borderId="23" xfId="0" applyFont="1" applyFill="1" applyBorder="1" applyAlignment="1" applyProtection="1">
      <alignment vertical="top" wrapText="1"/>
    </xf>
    <xf numFmtId="0" fontId="10" fillId="0" borderId="23" xfId="0" applyFont="1" applyBorder="1" applyAlignment="1" applyProtection="1">
      <alignment wrapText="1"/>
    </xf>
    <xf numFmtId="44" fontId="9" fillId="0" borderId="23" xfId="4" applyFont="1" applyFill="1" applyBorder="1" applyAlignment="1" applyProtection="1">
      <alignment horizontal="right"/>
    </xf>
    <xf numFmtId="0" fontId="9" fillId="5" borderId="23" xfId="0" applyFont="1" applyFill="1" applyBorder="1" applyAlignment="1" applyProtection="1">
      <alignment horizontal="center"/>
    </xf>
    <xf numFmtId="5" fontId="10" fillId="2" borderId="23" xfId="4" applyNumberFormat="1" applyFont="1" applyFill="1" applyBorder="1" applyAlignment="1" applyProtection="1">
      <alignment horizontal="center"/>
    </xf>
    <xf numFmtId="0" fontId="9" fillId="0" borderId="23" xfId="0" applyFont="1" applyFill="1" applyBorder="1" applyAlignment="1" applyProtection="1">
      <alignment horizontal="center"/>
    </xf>
    <xf numFmtId="0" fontId="10" fillId="0" borderId="23" xfId="0" applyFont="1" applyFill="1" applyBorder="1" applyAlignment="1" applyProtection="1">
      <alignment horizontal="center"/>
    </xf>
    <xf numFmtId="3" fontId="10" fillId="0" borderId="23" xfId="0" applyNumberFormat="1" applyFont="1" applyFill="1" applyBorder="1" applyProtection="1"/>
    <xf numFmtId="0" fontId="10" fillId="0" borderId="23" xfId="0" applyFont="1" applyBorder="1" applyAlignment="1" applyProtection="1"/>
    <xf numFmtId="0" fontId="9" fillId="0" borderId="23" xfId="0" applyFont="1" applyFill="1" applyBorder="1" applyAlignment="1" applyProtection="1">
      <alignment horizontal="left"/>
    </xf>
    <xf numFmtId="0" fontId="17" fillId="0" borderId="23" xfId="0" applyFont="1" applyFill="1" applyBorder="1" applyAlignment="1" applyProtection="1">
      <alignment horizontal="center" vertical="top" wrapText="1"/>
    </xf>
    <xf numFmtId="0" fontId="32" fillId="0" borderId="24" xfId="0" applyFont="1" applyFill="1" applyBorder="1" applyAlignment="1" applyProtection="1">
      <alignment horizontal="left" vertical="top" wrapText="1"/>
    </xf>
    <xf numFmtId="0" fontId="9" fillId="0" borderId="23" xfId="0" applyFont="1" applyFill="1" applyBorder="1" applyAlignment="1" applyProtection="1">
      <alignment wrapText="1"/>
    </xf>
    <xf numFmtId="0" fontId="12" fillId="0" borderId="23" xfId="0" applyFont="1" applyBorder="1" applyProtection="1"/>
    <xf numFmtId="42" fontId="10" fillId="0" borderId="23" xfId="0" applyNumberFormat="1" applyFont="1" applyBorder="1" applyProtection="1"/>
    <xf numFmtId="0" fontId="12" fillId="0" borderId="23" xfId="0" applyFont="1" applyBorder="1" applyAlignment="1" applyProtection="1">
      <alignment horizontal="right"/>
    </xf>
    <xf numFmtId="42" fontId="10" fillId="0" borderId="23" xfId="4" applyNumberFormat="1" applyFont="1" applyBorder="1" applyAlignment="1" applyProtection="1">
      <alignment horizontal="right"/>
    </xf>
    <xf numFmtId="0" fontId="12" fillId="0" borderId="23" xfId="0" applyFont="1" applyBorder="1" applyAlignment="1" applyProtection="1">
      <alignment horizontal="left"/>
    </xf>
    <xf numFmtId="2" fontId="10" fillId="0" borderId="23" xfId="0" applyNumberFormat="1" applyFont="1" applyBorder="1" applyAlignment="1" applyProtection="1">
      <alignment horizontal="left"/>
    </xf>
    <xf numFmtId="0" fontId="15" fillId="6" borderId="23" xfId="0" applyFont="1" applyFill="1" applyBorder="1" applyAlignment="1" applyProtection="1">
      <alignment horizontal="left" vertical="top" wrapText="1"/>
    </xf>
    <xf numFmtId="0" fontId="16" fillId="6" borderId="23" xfId="0" applyFont="1" applyFill="1" applyBorder="1" applyAlignment="1" applyProtection="1">
      <alignment horizontal="left" vertical="top" wrapText="1"/>
    </xf>
    <xf numFmtId="0" fontId="16" fillId="0" borderId="23" xfId="0" applyFont="1" applyBorder="1" applyAlignment="1" applyProtection="1">
      <alignment horizontal="left" vertical="top" wrapText="1"/>
    </xf>
    <xf numFmtId="0" fontId="15" fillId="0" borderId="23" xfId="0" applyFont="1" applyFill="1" applyBorder="1" applyAlignment="1" applyProtection="1">
      <alignment horizontal="left" vertical="top" wrapText="1"/>
    </xf>
    <xf numFmtId="0" fontId="16" fillId="0" borderId="23" xfId="0" applyFont="1" applyFill="1" applyBorder="1" applyAlignment="1" applyProtection="1">
      <alignment horizontal="left" vertical="top" wrapText="1"/>
    </xf>
    <xf numFmtId="0" fontId="15" fillId="0" borderId="23" xfId="0" applyFont="1" applyBorder="1" applyAlignment="1" applyProtection="1">
      <alignment horizontal="left" vertical="top" wrapText="1"/>
    </xf>
    <xf numFmtId="0" fontId="0" fillId="0" borderId="0" xfId="0" quotePrefix="1"/>
    <xf numFmtId="0" fontId="9" fillId="0" borderId="23" xfId="0" applyFont="1" applyFill="1" applyBorder="1" applyProtection="1"/>
    <xf numFmtId="0" fontId="21" fillId="0" borderId="23" xfId="0" applyFont="1" applyFill="1" applyBorder="1" applyProtection="1"/>
    <xf numFmtId="0" fontId="21" fillId="0" borderId="24" xfId="0" applyFont="1" applyFill="1" applyBorder="1" applyProtection="1"/>
    <xf numFmtId="0" fontId="12" fillId="0" borderId="25" xfId="0" applyFont="1" applyFill="1" applyBorder="1" applyAlignment="1" applyProtection="1">
      <alignment wrapText="1"/>
    </xf>
    <xf numFmtId="0" fontId="10" fillId="0" borderId="23" xfId="0" applyFont="1" applyBorder="1" applyAlignment="1" applyProtection="1">
      <alignment horizontal="left"/>
    </xf>
    <xf numFmtId="0" fontId="9" fillId="0" borderId="23" xfId="0" applyFont="1" applyBorder="1" applyAlignment="1" applyProtection="1">
      <alignment horizontal="right" vertical="top"/>
    </xf>
    <xf numFmtId="0" fontId="9" fillId="0" borderId="23" xfId="0" applyFont="1" applyFill="1" applyBorder="1" applyAlignment="1" applyProtection="1">
      <alignment horizontal="right" vertical="top"/>
    </xf>
    <xf numFmtId="0" fontId="9" fillId="0" borderId="26" xfId="0" applyFont="1" applyFill="1" applyBorder="1" applyAlignment="1" applyProtection="1">
      <alignment vertical="top"/>
    </xf>
    <xf numFmtId="0" fontId="15" fillId="6" borderId="23" xfId="0" applyFont="1" applyFill="1" applyBorder="1" applyAlignment="1" applyProtection="1">
      <alignment horizontal="center" vertical="top" wrapText="1"/>
    </xf>
    <xf numFmtId="0" fontId="15" fillId="0" borderId="23" xfId="0" applyFont="1" applyFill="1" applyBorder="1" applyAlignment="1" applyProtection="1">
      <alignment horizontal="center" vertical="top" wrapText="1"/>
    </xf>
    <xf numFmtId="0" fontId="15" fillId="0" borderId="23" xfId="0" applyFont="1" applyBorder="1" applyAlignment="1" applyProtection="1">
      <alignment horizontal="center" vertical="top" wrapText="1"/>
    </xf>
    <xf numFmtId="0" fontId="9" fillId="7" borderId="23" xfId="0" applyFont="1" applyFill="1" applyBorder="1" applyAlignment="1" applyProtection="1">
      <alignment horizontal="right"/>
    </xf>
    <xf numFmtId="42" fontId="10" fillId="2" borderId="23" xfId="0" applyNumberFormat="1" applyFont="1" applyFill="1" applyBorder="1" applyAlignment="1" applyProtection="1">
      <alignment horizontal="right" vertical="top" wrapText="1"/>
    </xf>
    <xf numFmtId="0" fontId="23" fillId="0" borderId="23" xfId="0" applyFont="1" applyFill="1" applyBorder="1" applyAlignment="1" applyProtection="1">
      <alignment horizontal="center"/>
    </xf>
    <xf numFmtId="0" fontId="9" fillId="0" borderId="26" xfId="0" applyFont="1" applyFill="1" applyBorder="1" applyAlignment="1" applyProtection="1">
      <alignment horizontal="left" vertical="top" wrapText="1"/>
    </xf>
    <xf numFmtId="0" fontId="9" fillId="0" borderId="27" xfId="0" applyFont="1" applyFill="1" applyBorder="1" applyAlignment="1" applyProtection="1">
      <alignment horizontal="left" vertical="top" wrapText="1"/>
    </xf>
    <xf numFmtId="0" fontId="10" fillId="0" borderId="26" xfId="0" applyFont="1" applyFill="1" applyBorder="1" applyProtection="1"/>
    <xf numFmtId="0" fontId="9" fillId="0" borderId="26" xfId="0" applyFont="1" applyFill="1" applyBorder="1" applyAlignment="1" applyProtection="1">
      <alignment vertical="top" wrapText="1"/>
    </xf>
    <xf numFmtId="0" fontId="9" fillId="0" borderId="28" xfId="0" applyFont="1" applyFill="1" applyBorder="1" applyAlignment="1" applyProtection="1">
      <alignment horizontal="left" vertical="top" wrapText="1"/>
    </xf>
    <xf numFmtId="0" fontId="17" fillId="0" borderId="28" xfId="0" applyFont="1" applyFill="1" applyBorder="1" applyAlignment="1" applyProtection="1">
      <alignment horizontal="center" vertical="top" wrapText="1"/>
    </xf>
    <xf numFmtId="0" fontId="18" fillId="0" borderId="28" xfId="0" applyFont="1" applyFill="1" applyBorder="1" applyAlignment="1" applyProtection="1">
      <alignment horizontal="left" vertical="top" wrapText="1"/>
    </xf>
    <xf numFmtId="0" fontId="10" fillId="0" borderId="28" xfId="0" applyFont="1" applyFill="1" applyBorder="1" applyAlignment="1" applyProtection="1">
      <alignment vertical="top" wrapText="1"/>
    </xf>
    <xf numFmtId="0" fontId="10" fillId="0" borderId="23" xfId="0" applyFont="1" applyBorder="1" applyAlignment="1" applyProtection="1">
      <alignment vertical="top"/>
    </xf>
    <xf numFmtId="0" fontId="16" fillId="0" borderId="23" xfId="0" applyFont="1" applyBorder="1" applyAlignment="1" applyProtection="1">
      <alignment vertical="top" wrapText="1"/>
    </xf>
    <xf numFmtId="0" fontId="12" fillId="4" borderId="23" xfId="0" applyFont="1" applyFill="1" applyBorder="1" applyAlignment="1" applyProtection="1">
      <alignment horizontal="right" vertical="top" wrapText="1"/>
    </xf>
    <xf numFmtId="5" fontId="33" fillId="0" borderId="23" xfId="4" applyNumberFormat="1" applyFont="1" applyFill="1" applyBorder="1" applyAlignment="1" applyProtection="1">
      <alignment horizontal="center"/>
    </xf>
    <xf numFmtId="42" fontId="9" fillId="4" borderId="23" xfId="4" applyNumberFormat="1" applyFont="1" applyFill="1" applyBorder="1" applyAlignment="1" applyProtection="1">
      <alignment horizontal="right"/>
    </xf>
    <xf numFmtId="42" fontId="10" fillId="2" borderId="23" xfId="4" applyNumberFormat="1" applyFont="1" applyFill="1" applyBorder="1" applyAlignment="1" applyProtection="1">
      <alignment horizontal="right"/>
    </xf>
    <xf numFmtId="49" fontId="19" fillId="0" borderId="23" xfId="0" applyNumberFormat="1" applyFont="1" applyFill="1" applyBorder="1" applyAlignment="1" applyProtection="1">
      <alignment horizontal="right" vertical="top"/>
    </xf>
    <xf numFmtId="0" fontId="18" fillId="0" borderId="23" xfId="0" applyNumberFormat="1" applyFont="1" applyFill="1" applyBorder="1" applyAlignment="1" applyProtection="1">
      <alignment horizontal="right" vertical="top"/>
    </xf>
    <xf numFmtId="0" fontId="9" fillId="5" borderId="23" xfId="0" applyFont="1" applyFill="1" applyBorder="1" applyAlignment="1" applyProtection="1">
      <alignment horizontal="right"/>
    </xf>
    <xf numFmtId="165" fontId="9" fillId="4" borderId="23" xfId="4" applyNumberFormat="1" applyFont="1" applyFill="1" applyBorder="1" applyAlignment="1" applyProtection="1">
      <alignment horizontal="right"/>
    </xf>
    <xf numFmtId="42" fontId="17" fillId="0" borderId="23" xfId="0" applyNumberFormat="1" applyFont="1" applyFill="1" applyBorder="1" applyAlignment="1" applyProtection="1">
      <alignment horizontal="center" vertical="top" wrapText="1"/>
    </xf>
    <xf numFmtId="165" fontId="9" fillId="4" borderId="25" xfId="4" applyNumberFormat="1" applyFont="1" applyFill="1" applyBorder="1" applyAlignment="1" applyProtection="1">
      <alignment horizontal="right"/>
    </xf>
    <xf numFmtId="0" fontId="23" fillId="0" borderId="28" xfId="0" applyFont="1" applyFill="1" applyBorder="1" applyAlignment="1" applyProtection="1">
      <alignment horizontal="center"/>
    </xf>
    <xf numFmtId="3" fontId="10" fillId="0" borderId="27" xfId="0" applyNumberFormat="1" applyFont="1" applyFill="1" applyBorder="1" applyProtection="1"/>
    <xf numFmtId="0" fontId="18" fillId="3" borderId="29" xfId="0" applyFont="1" applyFill="1" applyBorder="1" applyAlignment="1" applyProtection="1">
      <alignment horizontal="center"/>
      <protection locked="0"/>
    </xf>
    <xf numFmtId="0" fontId="9" fillId="0" borderId="25" xfId="0" applyFont="1" applyBorder="1" applyAlignment="1" applyProtection="1">
      <alignment horizontal="right" vertical="top"/>
    </xf>
    <xf numFmtId="0" fontId="9" fillId="0" borderId="24" xfId="0" applyFont="1" applyBorder="1" applyAlignment="1" applyProtection="1">
      <alignment horizontal="right" vertical="top"/>
    </xf>
    <xf numFmtId="42" fontId="10" fillId="8" borderId="23" xfId="0" applyNumberFormat="1" applyFont="1" applyFill="1" applyBorder="1" applyProtection="1"/>
    <xf numFmtId="42" fontId="10" fillId="8" borderId="23" xfId="4" applyNumberFormat="1" applyFont="1" applyFill="1" applyBorder="1" applyAlignment="1" applyProtection="1">
      <alignment horizontal="right"/>
    </xf>
    <xf numFmtId="42" fontId="10" fillId="8" borderId="30" xfId="4" applyNumberFormat="1" applyFont="1" applyFill="1" applyBorder="1" applyAlignment="1" applyProtection="1">
      <alignment horizontal="right"/>
    </xf>
    <xf numFmtId="42" fontId="10" fillId="0" borderId="30" xfId="4" applyNumberFormat="1" applyFont="1" applyBorder="1" applyAlignment="1" applyProtection="1">
      <alignment horizontal="right"/>
    </xf>
    <xf numFmtId="0" fontId="34" fillId="0" borderId="23" xfId="0" applyFont="1" applyFill="1" applyBorder="1" applyAlignment="1" applyProtection="1">
      <alignment horizontal="left" vertical="top"/>
    </xf>
    <xf numFmtId="0" fontId="9" fillId="0" borderId="26" xfId="0" applyFont="1" applyFill="1" applyBorder="1" applyProtection="1"/>
    <xf numFmtId="0" fontId="21" fillId="0" borderId="26" xfId="0" applyFont="1" applyFill="1" applyBorder="1" applyProtection="1"/>
    <xf numFmtId="0" fontId="9" fillId="4" borderId="31" xfId="0" applyFont="1" applyFill="1" applyBorder="1" applyAlignment="1" applyProtection="1">
      <alignment horizontal="center" vertical="top" wrapText="1"/>
    </xf>
    <xf numFmtId="0" fontId="22" fillId="0" borderId="2" xfId="0" applyFont="1" applyFill="1" applyBorder="1" applyAlignment="1" applyProtection="1">
      <alignment horizontal="center" vertical="center" wrapText="1"/>
    </xf>
    <xf numFmtId="0" fontId="35" fillId="4" borderId="32"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top" wrapText="1"/>
    </xf>
    <xf numFmtId="0" fontId="37" fillId="0" borderId="23" xfId="0" applyFont="1" applyFill="1" applyBorder="1" applyAlignment="1" applyProtection="1">
      <alignment horizontal="center" vertical="top" wrapText="1"/>
    </xf>
    <xf numFmtId="0" fontId="38" fillId="0" borderId="23" xfId="0" applyFont="1" applyFill="1" applyBorder="1" applyAlignment="1" applyProtection="1">
      <alignment horizontal="center" vertical="top" wrapText="1"/>
    </xf>
    <xf numFmtId="0" fontId="37" fillId="0" borderId="23" xfId="0" applyFont="1" applyFill="1" applyBorder="1" applyProtection="1"/>
    <xf numFmtId="0" fontId="14" fillId="0" borderId="28" xfId="0" applyFont="1" applyFill="1" applyBorder="1" applyAlignment="1" applyProtection="1">
      <alignment horizontal="center" vertical="top" wrapText="1"/>
    </xf>
    <xf numFmtId="166" fontId="39" fillId="0" borderId="23" xfId="1" applyNumberFormat="1" applyFont="1" applyFill="1" applyBorder="1" applyProtection="1"/>
    <xf numFmtId="0" fontId="38" fillId="0" borderId="24" xfId="0" applyFont="1" applyFill="1" applyBorder="1" applyAlignment="1" applyProtection="1">
      <alignment horizontal="center" vertical="top" wrapText="1"/>
    </xf>
    <xf numFmtId="0" fontId="10" fillId="0" borderId="24" xfId="0" applyFont="1" applyFill="1" applyBorder="1" applyProtection="1"/>
    <xf numFmtId="0" fontId="17" fillId="0" borderId="25" xfId="0" applyFont="1" applyFill="1" applyBorder="1" applyAlignment="1" applyProtection="1">
      <alignment horizontal="center" vertical="top" wrapText="1"/>
    </xf>
    <xf numFmtId="0" fontId="17" fillId="0" borderId="26" xfId="0" applyFont="1" applyFill="1" applyBorder="1" applyAlignment="1" applyProtection="1">
      <alignment horizontal="center" vertical="top" wrapText="1"/>
    </xf>
    <xf numFmtId="0" fontId="17" fillId="0" borderId="26" xfId="0" applyFont="1" applyFill="1" applyBorder="1" applyAlignment="1" applyProtection="1">
      <alignment horizontal="left" vertical="top" wrapText="1"/>
    </xf>
    <xf numFmtId="44" fontId="10" fillId="2" borderId="33" xfId="4" applyNumberFormat="1" applyFont="1" applyFill="1" applyBorder="1" applyAlignment="1" applyProtection="1">
      <alignment horizontal="right"/>
    </xf>
    <xf numFmtId="42" fontId="9" fillId="2" borderId="34" xfId="4" applyNumberFormat="1" applyFont="1" applyFill="1" applyBorder="1" applyAlignment="1" applyProtection="1">
      <alignment horizontal="right"/>
    </xf>
    <xf numFmtId="42" fontId="9" fillId="4" borderId="34" xfId="4" applyNumberFormat="1" applyFont="1" applyFill="1" applyBorder="1" applyAlignment="1" applyProtection="1">
      <alignment horizontal="right"/>
    </xf>
    <xf numFmtId="0" fontId="40" fillId="0" borderId="35" xfId="0" applyFont="1" applyFill="1" applyBorder="1" applyAlignment="1" applyProtection="1">
      <alignment horizontal="center" vertical="center" wrapText="1"/>
    </xf>
    <xf numFmtId="0" fontId="38" fillId="0" borderId="23" xfId="0" applyFont="1" applyFill="1" applyBorder="1" applyAlignment="1" applyProtection="1">
      <alignment horizontal="center" vertical="center"/>
    </xf>
    <xf numFmtId="0" fontId="38" fillId="0" borderId="2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7" fillId="0" borderId="23" xfId="0" applyFont="1" applyBorder="1" applyAlignment="1" applyProtection="1">
      <alignment horizontal="center" vertical="center"/>
    </xf>
    <xf numFmtId="0" fontId="36" fillId="0" borderId="23" xfId="0" applyFont="1" applyFill="1" applyBorder="1" applyAlignment="1" applyProtection="1">
      <alignment horizontal="center" vertical="center" wrapText="1"/>
    </xf>
    <xf numFmtId="1" fontId="38"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wrapText="1"/>
    </xf>
    <xf numFmtId="1" fontId="36" fillId="0" borderId="23" xfId="0" applyNumberFormat="1" applyFont="1" applyFill="1" applyBorder="1" applyAlignment="1" applyProtection="1">
      <alignment horizontal="center" vertical="center"/>
    </xf>
    <xf numFmtId="49" fontId="36" fillId="0" borderId="23" xfId="0" applyNumberFormat="1" applyFont="1" applyFill="1" applyBorder="1" applyAlignment="1" applyProtection="1">
      <alignment horizontal="center" vertical="center"/>
    </xf>
    <xf numFmtId="49" fontId="38" fillId="0" borderId="23" xfId="0" applyNumberFormat="1" applyFont="1" applyFill="1" applyBorder="1" applyAlignment="1" applyProtection="1">
      <alignment horizontal="center" vertical="center"/>
    </xf>
    <xf numFmtId="0" fontId="36" fillId="0" borderId="25" xfId="0" applyFont="1" applyFill="1" applyBorder="1" applyAlignment="1" applyProtection="1">
      <alignment horizontal="center" vertical="center"/>
    </xf>
    <xf numFmtId="0" fontId="38" fillId="0" borderId="23" xfId="0" applyFont="1" applyFill="1" applyBorder="1" applyAlignment="1" applyProtection="1">
      <alignment horizontal="center" vertical="center" wrapText="1"/>
    </xf>
    <xf numFmtId="0" fontId="38" fillId="0" borderId="25" xfId="0" applyFont="1" applyFill="1" applyBorder="1" applyAlignment="1" applyProtection="1">
      <alignment horizontal="center" vertical="center" wrapText="1"/>
    </xf>
    <xf numFmtId="0" fontId="37" fillId="0" borderId="25" xfId="0" applyFont="1" applyFill="1" applyBorder="1" applyAlignment="1" applyProtection="1">
      <alignment horizontal="left" vertical="center" wrapText="1"/>
    </xf>
    <xf numFmtId="49" fontId="41" fillId="0" borderId="23" xfId="0" applyNumberFormat="1" applyFont="1" applyFill="1" applyBorder="1" applyAlignment="1" applyProtection="1">
      <alignment horizontal="center" vertical="center"/>
    </xf>
    <xf numFmtId="0" fontId="37" fillId="0" borderId="23" xfId="0" applyFont="1" applyFill="1" applyBorder="1" applyAlignment="1" applyProtection="1">
      <alignment horizontal="center" vertical="center"/>
    </xf>
    <xf numFmtId="0" fontId="38" fillId="0" borderId="26" xfId="0" applyNumberFormat="1" applyFont="1" applyFill="1" applyBorder="1" applyAlignment="1" applyProtection="1">
      <alignment horizontal="center" vertical="center"/>
    </xf>
    <xf numFmtId="0" fontId="38" fillId="0" borderId="23" xfId="0" applyNumberFormat="1" applyFont="1" applyFill="1" applyBorder="1" applyAlignment="1" applyProtection="1">
      <alignment horizontal="center" vertical="center"/>
    </xf>
    <xf numFmtId="0" fontId="37" fillId="0" borderId="24" xfId="0" applyFont="1" applyFill="1" applyBorder="1" applyAlignment="1" applyProtection="1">
      <alignment horizontal="center" vertical="center"/>
    </xf>
    <xf numFmtId="0" fontId="38" fillId="0" borderId="24" xfId="0" applyFont="1" applyFill="1" applyBorder="1" applyAlignment="1" applyProtection="1">
      <alignment horizontal="center" vertical="center"/>
    </xf>
    <xf numFmtId="0" fontId="37" fillId="0" borderId="24"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6" fontId="37" fillId="0" borderId="23" xfId="0" applyNumberFormat="1" applyFont="1" applyBorder="1" applyAlignment="1" applyProtection="1">
      <alignment horizontal="center" vertical="center"/>
    </xf>
    <xf numFmtId="0" fontId="42" fillId="0" borderId="23" xfId="0" applyFont="1" applyBorder="1" applyAlignment="1" applyProtection="1">
      <alignment horizontal="center" vertical="center"/>
    </xf>
    <xf numFmtId="0" fontId="41" fillId="6" borderId="23" xfId="0" applyFont="1" applyFill="1" applyBorder="1" applyAlignment="1" applyProtection="1">
      <alignment horizontal="left" vertical="center" wrapText="1"/>
    </xf>
    <xf numFmtId="0" fontId="41" fillId="0" borderId="23" xfId="0" applyFont="1" applyFill="1" applyBorder="1" applyAlignment="1" applyProtection="1">
      <alignment horizontal="left" vertical="center" wrapText="1"/>
    </xf>
    <xf numFmtId="0" fontId="41" fillId="0" borderId="23" xfId="0" applyFont="1" applyBorder="1" applyAlignment="1" applyProtection="1">
      <alignment horizontal="left" vertical="center" wrapText="1"/>
    </xf>
    <xf numFmtId="0" fontId="16" fillId="0" borderId="23" xfId="0" applyFont="1" applyFill="1" applyBorder="1" applyAlignment="1" applyProtection="1">
      <alignment vertical="top" wrapText="1"/>
    </xf>
    <xf numFmtId="49" fontId="41" fillId="3" borderId="23" xfId="0" applyNumberFormat="1" applyFont="1" applyFill="1" applyBorder="1" applyAlignment="1" applyProtection="1">
      <alignment horizontal="center" vertical="center"/>
    </xf>
    <xf numFmtId="0" fontId="15" fillId="3" borderId="23" xfId="0" applyFont="1" applyFill="1" applyBorder="1" applyAlignment="1" applyProtection="1">
      <alignment horizontal="left" vertical="top" wrapText="1"/>
    </xf>
    <xf numFmtId="0" fontId="16" fillId="3" borderId="23" xfId="0" applyFont="1" applyFill="1" applyBorder="1" applyAlignment="1" applyProtection="1">
      <alignment horizontal="left" vertical="top" wrapText="1"/>
    </xf>
    <xf numFmtId="0" fontId="41" fillId="3" borderId="23" xfId="0" applyFont="1" applyFill="1" applyBorder="1" applyAlignment="1" applyProtection="1">
      <alignment horizontal="left" vertical="center" wrapText="1"/>
    </xf>
    <xf numFmtId="0" fontId="15" fillId="3" borderId="23" xfId="0" applyFont="1" applyFill="1" applyBorder="1" applyAlignment="1" applyProtection="1">
      <alignment horizontal="center" vertical="top" wrapText="1"/>
    </xf>
    <xf numFmtId="0" fontId="16" fillId="3" borderId="23" xfId="0" applyFont="1" applyFill="1" applyBorder="1" applyAlignment="1" applyProtection="1">
      <alignment vertical="top" wrapText="1"/>
    </xf>
    <xf numFmtId="0" fontId="38" fillId="0" borderId="0" xfId="0" applyFont="1" applyFill="1" applyBorder="1" applyAlignment="1" applyProtection="1">
      <alignment horizontal="center" vertical="center" wrapText="1"/>
    </xf>
    <xf numFmtId="0" fontId="38" fillId="0" borderId="35" xfId="0" applyFont="1" applyFill="1" applyBorder="1" applyAlignment="1" applyProtection="1">
      <alignment horizontal="center" vertical="center"/>
    </xf>
    <xf numFmtId="0" fontId="38" fillId="0" borderId="36" xfId="0" applyFont="1" applyFill="1" applyBorder="1" applyAlignment="1" applyProtection="1">
      <alignment horizontal="center" vertical="center"/>
    </xf>
    <xf numFmtId="0" fontId="38" fillId="0" borderId="0" xfId="0" applyFont="1" applyFill="1" applyBorder="1" applyAlignment="1" applyProtection="1">
      <alignment horizontal="center" vertical="center"/>
    </xf>
    <xf numFmtId="0" fontId="34" fillId="4" borderId="2" xfId="0" applyFont="1" applyFill="1" applyBorder="1" applyAlignment="1" applyProtection="1">
      <alignment horizontal="center" vertical="center" wrapText="1"/>
    </xf>
    <xf numFmtId="0" fontId="17" fillId="0" borderId="37" xfId="0" applyFont="1" applyFill="1" applyBorder="1" applyAlignment="1" applyProtection="1">
      <alignment horizontal="center" vertical="center" wrapText="1"/>
    </xf>
    <xf numFmtId="0" fontId="18" fillId="0" borderId="25" xfId="0" applyFont="1" applyFill="1" applyBorder="1" applyAlignment="1" applyProtection="1">
      <alignment horizontal="center" vertical="top" wrapText="1"/>
    </xf>
    <xf numFmtId="14" fontId="10" fillId="0" borderId="23" xfId="0" applyNumberFormat="1" applyFont="1" applyFill="1" applyBorder="1" applyAlignment="1" applyProtection="1">
      <alignment horizontal="left" vertical="top" wrapText="1"/>
    </xf>
    <xf numFmtId="0" fontId="9" fillId="0" borderId="40" xfId="0" applyFont="1" applyFill="1" applyBorder="1" applyAlignment="1" applyProtection="1">
      <alignment horizontal="left" vertical="top" wrapText="1"/>
    </xf>
    <xf numFmtId="0" fontId="9" fillId="0" borderId="3" xfId="0" applyFont="1" applyFill="1" applyBorder="1" applyAlignment="1" applyProtection="1">
      <alignment horizontal="left" vertical="top" wrapText="1"/>
    </xf>
    <xf numFmtId="0" fontId="10" fillId="0" borderId="41" xfId="0" applyFont="1" applyFill="1" applyBorder="1" applyAlignment="1" applyProtection="1">
      <alignment horizontal="left" vertical="top" wrapText="1"/>
    </xf>
    <xf numFmtId="0" fontId="21" fillId="0" borderId="42" xfId="0" applyFont="1" applyFill="1" applyBorder="1" applyAlignment="1" applyProtection="1">
      <alignment horizontal="left" wrapText="1"/>
    </xf>
    <xf numFmtId="0" fontId="0" fillId="0" borderId="0" xfId="0" applyNumberFormat="1"/>
    <xf numFmtId="0" fontId="32" fillId="0" borderId="23" xfId="0" applyFont="1" applyFill="1" applyBorder="1" applyAlignment="1" applyProtection="1">
      <alignment horizontal="left" vertical="top"/>
    </xf>
    <xf numFmtId="49" fontId="9" fillId="3" borderId="29" xfId="0" applyNumberFormat="1" applyFont="1" applyFill="1" applyBorder="1" applyAlignment="1" applyProtection="1">
      <alignment horizontal="left" vertical="top"/>
      <protection locked="0"/>
    </xf>
    <xf numFmtId="42" fontId="9" fillId="4" borderId="23" xfId="0" applyNumberFormat="1" applyFont="1" applyFill="1" applyBorder="1" applyAlignment="1" applyProtection="1">
      <alignment horizontal="right"/>
    </xf>
    <xf numFmtId="0" fontId="10" fillId="3" borderId="29" xfId="0" applyFont="1" applyFill="1" applyBorder="1" applyAlignment="1" applyProtection="1">
      <alignment horizontal="left" vertical="center"/>
      <protection locked="0"/>
    </xf>
    <xf numFmtId="0" fontId="10" fillId="0" borderId="26" xfId="0" applyFont="1" applyFill="1" applyBorder="1" applyAlignment="1" applyProtection="1">
      <alignment horizontal="right" vertical="top"/>
    </xf>
    <xf numFmtId="0" fontId="10" fillId="0" borderId="27" xfId="0" applyFont="1" applyFill="1" applyBorder="1" applyAlignment="1" applyProtection="1">
      <alignment horizontal="left" vertical="top"/>
    </xf>
    <xf numFmtId="0" fontId="10" fillId="0" borderId="23" xfId="0" applyFont="1" applyFill="1" applyBorder="1" applyAlignment="1" applyProtection="1">
      <alignment horizontal="left" vertical="top"/>
    </xf>
    <xf numFmtId="0" fontId="10" fillId="0" borderId="27" xfId="0" applyFont="1" applyFill="1" applyBorder="1" applyAlignment="1" applyProtection="1">
      <alignment horizontal="left" vertical="top" wrapText="1"/>
    </xf>
    <xf numFmtId="0" fontId="37" fillId="0" borderId="26" xfId="0" applyFont="1" applyFill="1" applyBorder="1" applyAlignment="1" applyProtection="1">
      <alignment horizontal="center" vertical="center"/>
    </xf>
    <xf numFmtId="0" fontId="10" fillId="0" borderId="23" xfId="0" applyFont="1" applyFill="1" applyBorder="1" applyAlignment="1" applyProtection="1">
      <alignment horizontal="center" vertical="top" wrapText="1"/>
    </xf>
    <xf numFmtId="42" fontId="10" fillId="0" borderId="23" xfId="0" applyNumberFormat="1" applyFont="1" applyFill="1" applyBorder="1" applyProtection="1"/>
    <xf numFmtId="42" fontId="10" fillId="0" borderId="27" xfId="0" applyNumberFormat="1" applyFont="1" applyFill="1" applyBorder="1" applyProtection="1"/>
    <xf numFmtId="0" fontId="18" fillId="0" borderId="23" xfId="0" applyFont="1" applyFill="1" applyBorder="1" applyAlignment="1" applyProtection="1">
      <alignment horizontal="center"/>
    </xf>
    <xf numFmtId="0" fontId="1" fillId="0" borderId="0" xfId="0" quotePrefix="1" applyFont="1"/>
    <xf numFmtId="42" fontId="10" fillId="9" borderId="23" xfId="4" applyNumberFormat="1" applyFont="1" applyFill="1" applyBorder="1" applyAlignment="1" applyProtection="1">
      <alignment horizontal="right"/>
    </xf>
    <xf numFmtId="0" fontId="37" fillId="3" borderId="23" xfId="0" applyFont="1" applyFill="1" applyBorder="1" applyAlignment="1" applyProtection="1">
      <alignment horizontal="center" vertical="center" wrapText="1"/>
    </xf>
    <xf numFmtId="0" fontId="10" fillId="3" borderId="26" xfId="0" applyFont="1" applyFill="1" applyBorder="1" applyAlignment="1" applyProtection="1">
      <alignment vertical="center"/>
    </xf>
    <xf numFmtId="0" fontId="38" fillId="3" borderId="23" xfId="0" applyFont="1" applyFill="1" applyBorder="1" applyAlignment="1" applyProtection="1">
      <alignment horizontal="center" vertical="center" wrapText="1"/>
    </xf>
    <xf numFmtId="0" fontId="9" fillId="3" borderId="26" xfId="0" applyFont="1" applyFill="1" applyBorder="1" applyAlignment="1" applyProtection="1">
      <alignment horizontal="left" vertical="center" wrapText="1"/>
    </xf>
    <xf numFmtId="0" fontId="37" fillId="3" borderId="23" xfId="0" applyFont="1" applyFill="1" applyBorder="1" applyAlignment="1" applyProtection="1">
      <alignment horizontal="left" vertical="center" wrapText="1"/>
    </xf>
    <xf numFmtId="0" fontId="37" fillId="3" borderId="25" xfId="0" applyFont="1" applyFill="1" applyBorder="1" applyAlignment="1" applyProtection="1">
      <alignment horizontal="left" vertical="center" wrapText="1"/>
    </xf>
    <xf numFmtId="0" fontId="38" fillId="3" borderId="25" xfId="0" applyFont="1" applyFill="1" applyBorder="1" applyAlignment="1" applyProtection="1">
      <alignment horizontal="center" vertical="center" wrapText="1"/>
    </xf>
    <xf numFmtId="0" fontId="36" fillId="3" borderId="23" xfId="0" applyFont="1" applyFill="1" applyBorder="1" applyAlignment="1" applyProtection="1">
      <alignment horizontal="center" vertical="center" wrapText="1"/>
    </xf>
    <xf numFmtId="0" fontId="36" fillId="3" borderId="25" xfId="0" applyFont="1" applyFill="1" applyBorder="1" applyAlignment="1" applyProtection="1">
      <alignment horizontal="center" vertical="center" wrapText="1"/>
    </xf>
    <xf numFmtId="0" fontId="37" fillId="3" borderId="26" xfId="0" applyFont="1" applyFill="1" applyBorder="1" applyAlignment="1" applyProtection="1">
      <alignment horizontal="center" vertical="center" wrapText="1"/>
    </xf>
    <xf numFmtId="0" fontId="9" fillId="3" borderId="27" xfId="0" applyFont="1" applyFill="1" applyBorder="1" applyAlignment="1" applyProtection="1">
      <alignment horizontal="left" vertical="top" wrapText="1"/>
    </xf>
    <xf numFmtId="0" fontId="36" fillId="10" borderId="23" xfId="0" applyFont="1" applyFill="1" applyBorder="1" applyAlignment="1" applyProtection="1">
      <alignment horizontal="center" vertical="center"/>
    </xf>
    <xf numFmtId="0" fontId="10" fillId="10" borderId="25" xfId="0" applyFont="1" applyFill="1" applyBorder="1" applyProtection="1"/>
    <xf numFmtId="0" fontId="10" fillId="10" borderId="24" xfId="0" applyFont="1" applyFill="1" applyBorder="1" applyProtection="1"/>
    <xf numFmtId="0" fontId="37" fillId="10" borderId="26" xfId="0" applyFont="1" applyFill="1" applyBorder="1" applyAlignment="1" applyProtection="1">
      <alignment horizontal="center" vertical="center"/>
    </xf>
    <xf numFmtId="0" fontId="43" fillId="10" borderId="26" xfId="0" applyFont="1" applyFill="1" applyBorder="1" applyAlignment="1" applyProtection="1">
      <alignment horizontal="center" vertical="center" wrapText="1"/>
    </xf>
    <xf numFmtId="0" fontId="37" fillId="10" borderId="23" xfId="0" applyFont="1" applyFill="1" applyBorder="1" applyAlignment="1" applyProtection="1">
      <alignment horizontal="center" vertical="center"/>
    </xf>
    <xf numFmtId="0" fontId="10" fillId="10" borderId="23" xfId="0" applyFont="1" applyFill="1" applyBorder="1" applyProtection="1"/>
    <xf numFmtId="0" fontId="37" fillId="10" borderId="23" xfId="0" applyFont="1" applyFill="1" applyBorder="1" applyAlignment="1" applyProtection="1">
      <alignment horizontal="center" vertical="center" wrapText="1"/>
    </xf>
    <xf numFmtId="0" fontId="36" fillId="10" borderId="23" xfId="0" applyFont="1" applyFill="1" applyBorder="1" applyAlignment="1" applyProtection="1">
      <alignment horizontal="center" vertical="center" wrapText="1"/>
    </xf>
    <xf numFmtId="0" fontId="18" fillId="10" borderId="23" xfId="0" applyFont="1" applyFill="1" applyBorder="1" applyAlignment="1" applyProtection="1">
      <alignment horizontal="left" vertical="center" wrapText="1"/>
    </xf>
    <xf numFmtId="42" fontId="10" fillId="8" borderId="28" xfId="4" applyNumberFormat="1" applyFont="1" applyFill="1" applyBorder="1" applyAlignment="1" applyProtection="1">
      <alignment horizontal="right"/>
    </xf>
    <xf numFmtId="0" fontId="10" fillId="0" borderId="43" xfId="0" applyFont="1" applyFill="1" applyBorder="1" applyAlignment="1" applyProtection="1">
      <alignment horizontal="left"/>
    </xf>
    <xf numFmtId="0" fontId="9" fillId="0" borderId="23" xfId="0" applyFont="1" applyBorder="1" applyProtection="1"/>
    <xf numFmtId="9" fontId="1" fillId="0" borderId="0" xfId="0" quotePrefix="1" applyNumberFormat="1" applyFont="1"/>
    <xf numFmtId="0" fontId="48" fillId="0" borderId="28" xfId="0" applyFont="1" applyFill="1" applyBorder="1" applyAlignment="1" applyProtection="1">
      <alignment horizontal="center" vertical="center"/>
    </xf>
    <xf numFmtId="0" fontId="48" fillId="0" borderId="28" xfId="0" applyFont="1" applyFill="1" applyBorder="1" applyAlignment="1" applyProtection="1">
      <alignment horizontal="center" vertical="center" wrapText="1"/>
    </xf>
    <xf numFmtId="0" fontId="50" fillId="0" borderId="23" xfId="0" applyFont="1" applyFill="1" applyBorder="1" applyProtection="1"/>
    <xf numFmtId="0" fontId="51" fillId="0" borderId="23" xfId="0" applyFont="1" applyFill="1" applyBorder="1" applyAlignment="1" applyProtection="1">
      <alignment horizontal="center" vertical="top" wrapText="1"/>
    </xf>
    <xf numFmtId="0" fontId="15" fillId="14" borderId="23" xfId="0" applyFont="1" applyFill="1" applyBorder="1" applyAlignment="1" applyProtection="1">
      <alignment horizontal="left" vertical="top" wrapText="1"/>
    </xf>
    <xf numFmtId="0" fontId="10" fillId="0" borderId="23" xfId="0" applyFont="1" applyBorder="1" applyAlignment="1" applyProtection="1">
      <alignment horizontal="left" vertical="top"/>
    </xf>
    <xf numFmtId="0" fontId="9" fillId="4" borderId="25" xfId="0" applyFont="1" applyFill="1" applyBorder="1" applyAlignment="1" applyProtection="1">
      <alignment horizontal="left" vertical="top"/>
    </xf>
    <xf numFmtId="0" fontId="9" fillId="4" borderId="26" xfId="0" applyFont="1" applyFill="1" applyBorder="1" applyAlignment="1" applyProtection="1">
      <alignment horizontal="left" vertical="top"/>
    </xf>
    <xf numFmtId="0" fontId="16" fillId="0" borderId="23" xfId="0" applyFont="1" applyFill="1" applyBorder="1" applyAlignment="1" applyProtection="1">
      <alignment horizontal="center" vertical="top" wrapText="1"/>
    </xf>
    <xf numFmtId="0" fontId="10" fillId="0" borderId="41" xfId="0" applyFont="1" applyFill="1" applyBorder="1" applyAlignment="1" applyProtection="1">
      <alignment horizontal="left"/>
    </xf>
    <xf numFmtId="42" fontId="10" fillId="0" borderId="28" xfId="4" applyNumberFormat="1" applyFont="1" applyBorder="1" applyAlignment="1" applyProtection="1">
      <alignment horizontal="right"/>
    </xf>
    <xf numFmtId="0" fontId="10" fillId="3" borderId="62" xfId="0" applyFont="1" applyFill="1" applyBorder="1" applyAlignment="1" applyProtection="1">
      <alignment horizontal="left" vertical="center"/>
      <protection locked="0"/>
    </xf>
    <xf numFmtId="0" fontId="32" fillId="0" borderId="27" xfId="0" applyFont="1" applyFill="1" applyBorder="1" applyAlignment="1" applyProtection="1">
      <alignment horizontal="left" vertical="top"/>
    </xf>
    <xf numFmtId="0" fontId="34" fillId="0" borderId="27" xfId="0" applyFont="1" applyFill="1" applyBorder="1" applyAlignment="1" applyProtection="1">
      <alignment horizontal="left" vertical="top"/>
    </xf>
    <xf numFmtId="0" fontId="16" fillId="16" borderId="23" xfId="0" applyFont="1" applyFill="1" applyBorder="1" applyAlignment="1" applyProtection="1">
      <alignment horizontal="left" vertical="top" wrapText="1"/>
    </xf>
    <xf numFmtId="0" fontId="16" fillId="17" borderId="23" xfId="0" applyFont="1" applyFill="1" applyBorder="1" applyAlignment="1" applyProtection="1">
      <alignment horizontal="left" vertical="top" wrapText="1"/>
    </xf>
    <xf numFmtId="0" fontId="38" fillId="16" borderId="23" xfId="0" applyNumberFormat="1" applyFont="1" applyFill="1" applyBorder="1" applyAlignment="1" applyProtection="1">
      <alignment horizontal="center" vertical="center"/>
    </xf>
    <xf numFmtId="0" fontId="38" fillId="15" borderId="23" xfId="0" applyNumberFormat="1" applyFont="1" applyFill="1" applyBorder="1" applyAlignment="1" applyProtection="1">
      <alignment horizontal="center" vertical="center"/>
    </xf>
    <xf numFmtId="10" fontId="10" fillId="9" borderId="25" xfId="11" applyNumberFormat="1" applyFont="1" applyFill="1" applyBorder="1" applyAlignment="1" applyProtection="1">
      <alignment horizontal="center"/>
    </xf>
    <xf numFmtId="0" fontId="23" fillId="0" borderId="26" xfId="0" applyFont="1" applyFill="1" applyBorder="1" applyAlignment="1" applyProtection="1">
      <alignment horizontal="center"/>
    </xf>
    <xf numFmtId="0" fontId="9" fillId="5" borderId="28" xfId="0" applyFont="1" applyFill="1" applyBorder="1" applyAlignment="1" applyProtection="1">
      <alignment horizontal="center"/>
    </xf>
    <xf numFmtId="165" fontId="9" fillId="4" borderId="27" xfId="4" applyNumberFormat="1" applyFont="1" applyFill="1" applyBorder="1" applyAlignment="1" applyProtection="1">
      <alignment horizontal="right"/>
    </xf>
    <xf numFmtId="42" fontId="10" fillId="3" borderId="29" xfId="4" applyNumberFormat="1" applyFont="1" applyFill="1" applyBorder="1" applyAlignment="1" applyProtection="1">
      <alignment horizontal="right"/>
      <protection locked="0"/>
    </xf>
    <xf numFmtId="14" fontId="10" fillId="0" borderId="39" xfId="0" applyNumberFormat="1" applyFont="1" applyFill="1" applyBorder="1" applyAlignment="1" applyProtection="1">
      <alignment horizontal="left" vertical="top" wrapText="1"/>
    </xf>
    <xf numFmtId="0" fontId="9" fillId="0" borderId="55" xfId="0" applyFont="1" applyFill="1" applyBorder="1" applyAlignment="1" applyProtection="1">
      <alignment horizontal="left" vertical="top" wrapText="1"/>
    </xf>
    <xf numFmtId="14" fontId="10" fillId="0" borderId="26" xfId="0" applyNumberFormat="1" applyFont="1" applyFill="1" applyBorder="1" applyAlignment="1" applyProtection="1">
      <alignment horizontal="left" vertical="top" wrapText="1"/>
    </xf>
    <xf numFmtId="0" fontId="9" fillId="0" borderId="67" xfId="0" applyFont="1" applyFill="1" applyBorder="1" applyAlignment="1" applyProtection="1">
      <alignment horizontal="left" vertical="top" wrapText="1"/>
    </xf>
    <xf numFmtId="0" fontId="9" fillId="0" borderId="0" xfId="0" applyFont="1" applyFill="1" applyBorder="1" applyAlignment="1" applyProtection="1">
      <alignment horizontal="left" vertical="top" wrapText="1"/>
    </xf>
    <xf numFmtId="49" fontId="38" fillId="0" borderId="26" xfId="0" applyNumberFormat="1" applyFont="1" applyFill="1" applyBorder="1" applyAlignment="1" applyProtection="1">
      <alignment horizontal="center" vertical="center"/>
    </xf>
    <xf numFmtId="42" fontId="10" fillId="0" borderId="41" xfId="0" applyNumberFormat="1" applyFont="1" applyFill="1" applyBorder="1" applyProtection="1"/>
    <xf numFmtId="42" fontId="10" fillId="3" borderId="29" xfId="0" applyNumberFormat="1" applyFont="1" applyFill="1" applyBorder="1" applyAlignment="1" applyProtection="1">
      <alignment horizontal="right"/>
      <protection locked="0"/>
    </xf>
    <xf numFmtId="42" fontId="9" fillId="0" borderId="28" xfId="0" applyNumberFormat="1" applyFont="1" applyFill="1" applyBorder="1" applyProtection="1"/>
    <xf numFmtId="42" fontId="18" fillId="0" borderId="41" xfId="0" applyNumberFormat="1" applyFont="1" applyFill="1" applyBorder="1" applyAlignment="1" applyProtection="1">
      <alignment horizontal="center" vertical="center" wrapText="1"/>
    </xf>
    <xf numFmtId="0" fontId="9" fillId="0" borderId="27" xfId="0" applyFont="1" applyFill="1" applyBorder="1" applyAlignment="1" applyProtection="1">
      <alignment horizontal="left" vertical="top"/>
    </xf>
    <xf numFmtId="42" fontId="10" fillId="3" borderId="29" xfId="0" applyNumberFormat="1" applyFont="1" applyFill="1" applyBorder="1" applyProtection="1">
      <protection locked="0"/>
    </xf>
    <xf numFmtId="165" fontId="10" fillId="3" borderId="29" xfId="4" applyNumberFormat="1" applyFont="1" applyFill="1" applyBorder="1" applyAlignment="1" applyProtection="1">
      <alignment horizontal="right"/>
      <protection locked="0"/>
    </xf>
    <xf numFmtId="0" fontId="10" fillId="0" borderId="23"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xf>
    <xf numFmtId="0" fontId="9" fillId="0" borderId="23" xfId="0" applyFont="1" applyFill="1" applyBorder="1" applyAlignment="1" applyProtection="1">
      <alignment horizontal="left" vertical="top" wrapText="1"/>
    </xf>
    <xf numFmtId="0" fontId="10" fillId="0" borderId="23" xfId="0" applyFont="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21" fillId="0" borderId="0" xfId="0" applyFont="1" applyProtection="1"/>
    <xf numFmtId="0" fontId="18" fillId="2" borderId="23" xfId="4" applyNumberFormat="1" applyFont="1" applyFill="1" applyBorder="1" applyAlignment="1" applyProtection="1">
      <alignment horizontal="center"/>
    </xf>
    <xf numFmtId="42" fontId="9" fillId="4" borderId="25" xfId="0" applyNumberFormat="1" applyFont="1" applyFill="1" applyBorder="1" applyAlignment="1" applyProtection="1">
      <alignment horizontal="center" vertical="top" wrapText="1"/>
    </xf>
    <xf numFmtId="0" fontId="12" fillId="10" borderId="23" xfId="0" applyFont="1" applyFill="1" applyBorder="1" applyAlignment="1" applyProtection="1">
      <alignment horizontal="right" vertical="top" wrapText="1"/>
    </xf>
    <xf numFmtId="0" fontId="23" fillId="10" borderId="25" xfId="0" applyFont="1" applyFill="1" applyBorder="1" applyAlignment="1" applyProtection="1">
      <alignment vertical="center"/>
    </xf>
    <xf numFmtId="42" fontId="10" fillId="10" borderId="25" xfId="4" applyNumberFormat="1" applyFont="1" applyFill="1" applyBorder="1" applyAlignment="1" applyProtection="1">
      <alignment horizontal="center"/>
    </xf>
    <xf numFmtId="0" fontId="31" fillId="10" borderId="25" xfId="0" applyFont="1" applyFill="1" applyBorder="1" applyAlignment="1" applyProtection="1">
      <alignment vertical="top" wrapText="1"/>
    </xf>
    <xf numFmtId="6" fontId="10" fillId="0" borderId="23" xfId="0" applyNumberFormat="1" applyFont="1" applyFill="1" applyBorder="1" applyProtection="1"/>
    <xf numFmtId="49" fontId="49" fillId="0" borderId="40" xfId="0" applyNumberFormat="1" applyFont="1" applyFill="1" applyBorder="1" applyAlignment="1" applyProtection="1">
      <alignment vertical="top" wrapText="1"/>
    </xf>
    <xf numFmtId="49" fontId="49" fillId="0" borderId="3" xfId="0" applyNumberFormat="1" applyFont="1" applyFill="1" applyBorder="1" applyAlignment="1" applyProtection="1">
      <alignment vertical="top" wrapText="1"/>
    </xf>
    <xf numFmtId="49" fontId="49" fillId="0" borderId="66" xfId="0" applyNumberFormat="1" applyFont="1" applyFill="1" applyBorder="1" applyAlignment="1" applyProtection="1">
      <alignment vertical="top" wrapText="1"/>
    </xf>
    <xf numFmtId="49" fontId="49" fillId="0" borderId="67" xfId="0" applyNumberFormat="1" applyFont="1" applyFill="1" applyBorder="1" applyAlignment="1" applyProtection="1">
      <alignment vertical="top" wrapText="1"/>
    </xf>
    <xf numFmtId="49" fontId="49" fillId="0" borderId="0" xfId="0" applyNumberFormat="1" applyFont="1" applyFill="1" applyBorder="1" applyAlignment="1" applyProtection="1">
      <alignment vertical="top" wrapText="1"/>
    </xf>
    <xf numFmtId="49" fontId="49" fillId="0" borderId="68" xfId="0" applyNumberFormat="1" applyFont="1" applyFill="1" applyBorder="1" applyAlignment="1" applyProtection="1">
      <alignment vertical="top" wrapText="1"/>
    </xf>
    <xf numFmtId="0" fontId="18" fillId="0" borderId="23" xfId="0" applyFont="1" applyBorder="1" applyAlignment="1" applyProtection="1">
      <alignment horizontal="left" vertical="top" wrapText="1"/>
    </xf>
    <xf numFmtId="0" fontId="10" fillId="0" borderId="44" xfId="0" applyFont="1" applyFill="1" applyBorder="1" applyAlignment="1" applyProtection="1">
      <alignment horizontal="right" vertical="top" wrapText="1"/>
    </xf>
    <xf numFmtId="0" fontId="10" fillId="0" borderId="24" xfId="0" applyFont="1" applyFill="1" applyBorder="1" applyAlignment="1" applyProtection="1">
      <alignment horizontal="right" vertical="top" wrapText="1"/>
    </xf>
    <xf numFmtId="0" fontId="10" fillId="0" borderId="45" xfId="0" applyFont="1" applyFill="1" applyBorder="1" applyAlignment="1" applyProtection="1">
      <alignment horizontal="right" vertical="top" wrapText="1"/>
    </xf>
    <xf numFmtId="0" fontId="9" fillId="10" borderId="23" xfId="0" applyFont="1" applyFill="1" applyBorder="1" applyAlignment="1" applyProtection="1">
      <alignment horizontal="left" vertical="top" wrapText="1"/>
    </xf>
    <xf numFmtId="49" fontId="9" fillId="3" borderId="57" xfId="0" applyNumberFormat="1" applyFont="1" applyFill="1" applyBorder="1" applyAlignment="1" applyProtection="1">
      <alignment horizontal="left" vertical="top"/>
      <protection locked="0"/>
    </xf>
    <xf numFmtId="49" fontId="9" fillId="3" borderId="58" xfId="0" applyNumberFormat="1" applyFont="1" applyFill="1" applyBorder="1" applyAlignment="1" applyProtection="1">
      <alignment horizontal="left" vertical="top"/>
      <protection locked="0"/>
    </xf>
    <xf numFmtId="0" fontId="17" fillId="7" borderId="0" xfId="0" applyFont="1" applyFill="1" applyProtection="1"/>
    <xf numFmtId="0" fontId="9" fillId="4" borderId="23" xfId="0" applyFont="1" applyFill="1" applyBorder="1" applyAlignment="1" applyProtection="1">
      <alignment horizontal="left"/>
    </xf>
    <xf numFmtId="0" fontId="18" fillId="0" borderId="25" xfId="0" applyFont="1" applyBorder="1" applyAlignment="1" applyProtection="1">
      <alignment horizontal="left" vertical="top" wrapText="1"/>
    </xf>
    <xf numFmtId="0" fontId="18" fillId="0" borderId="24" xfId="0" applyFont="1" applyBorder="1" applyAlignment="1" applyProtection="1">
      <alignment horizontal="left" vertical="top" wrapText="1"/>
    </xf>
    <xf numFmtId="0" fontId="18" fillId="0" borderId="26" xfId="0" applyFont="1" applyBorder="1" applyAlignment="1" applyProtection="1">
      <alignment horizontal="left" vertical="top" wrapText="1"/>
    </xf>
    <xf numFmtId="0" fontId="18" fillId="7" borderId="0" xfId="0" applyFont="1" applyFill="1" applyProtection="1"/>
    <xf numFmtId="0" fontId="18" fillId="0" borderId="23" xfId="0" applyFont="1" applyFill="1" applyBorder="1" applyAlignment="1" applyProtection="1">
      <alignment horizontal="left" vertical="top" wrapText="1"/>
    </xf>
    <xf numFmtId="0" fontId="9" fillId="0" borderId="23" xfId="0" applyFont="1" applyFill="1" applyBorder="1" applyAlignment="1" applyProtection="1">
      <alignment horizontal="left" vertical="top" wrapText="1"/>
    </xf>
    <xf numFmtId="0" fontId="64" fillId="0" borderId="23" xfId="0" applyFont="1" applyBorder="1" applyAlignment="1" applyProtection="1">
      <alignment horizontal="left" vertical="top" wrapText="1"/>
    </xf>
    <xf numFmtId="0" fontId="17" fillId="7" borderId="23" xfId="0" applyFont="1" applyFill="1" applyBorder="1" applyAlignment="1" applyProtection="1">
      <alignment horizontal="left"/>
    </xf>
    <xf numFmtId="0" fontId="17" fillId="7" borderId="25" xfId="0" applyFont="1" applyFill="1" applyBorder="1" applyAlignment="1" applyProtection="1">
      <alignment horizontal="left"/>
    </xf>
    <xf numFmtId="0" fontId="9" fillId="4" borderId="23" xfId="0" applyFont="1" applyFill="1" applyBorder="1" applyAlignment="1" applyProtection="1">
      <alignment vertical="top"/>
    </xf>
    <xf numFmtId="0" fontId="25" fillId="10" borderId="25" xfId="0" applyFont="1" applyFill="1" applyBorder="1" applyAlignment="1" applyProtection="1">
      <alignment horizontal="center" vertical="center" wrapText="1"/>
    </xf>
    <xf numFmtId="0" fontId="25" fillId="10" borderId="24" xfId="0" applyFont="1" applyFill="1" applyBorder="1" applyAlignment="1" applyProtection="1">
      <alignment horizontal="center" vertical="center" wrapText="1"/>
    </xf>
    <xf numFmtId="0" fontId="37" fillId="0" borderId="25" xfId="0" applyFont="1" applyFill="1" applyBorder="1" applyAlignment="1" applyProtection="1">
      <alignment horizontal="left" vertical="top" wrapText="1"/>
    </xf>
    <xf numFmtId="0" fontId="37" fillId="0" borderId="26" xfId="0" applyFont="1" applyFill="1" applyBorder="1" applyAlignment="1" applyProtection="1">
      <alignment horizontal="left" vertical="top" wrapText="1"/>
    </xf>
    <xf numFmtId="0" fontId="18" fillId="0" borderId="28" xfId="0" applyFont="1" applyBorder="1" applyAlignment="1" applyProtection="1">
      <alignment horizontal="left" vertical="top" wrapText="1"/>
    </xf>
    <xf numFmtId="0" fontId="32" fillId="11" borderId="25" xfId="0" applyFont="1" applyFill="1" applyBorder="1" applyAlignment="1" applyProtection="1">
      <alignment horizontal="left" vertical="top" wrapText="1"/>
    </xf>
    <xf numFmtId="0" fontId="32" fillId="11" borderId="24" xfId="0" applyFont="1" applyFill="1" applyBorder="1" applyAlignment="1" applyProtection="1">
      <alignment horizontal="left" vertical="top" wrapText="1"/>
    </xf>
    <xf numFmtId="0" fontId="37" fillId="0" borderId="38" xfId="0" applyFont="1" applyFill="1" applyBorder="1" applyAlignment="1" applyProtection="1">
      <alignment horizontal="left" vertical="top" wrapText="1"/>
    </xf>
    <xf numFmtId="0" fontId="37" fillId="0" borderId="39" xfId="0" applyFont="1" applyFill="1" applyBorder="1" applyAlignment="1" applyProtection="1">
      <alignment horizontal="left" vertical="top" wrapText="1"/>
    </xf>
    <xf numFmtId="0" fontId="21" fillId="10" borderId="25" xfId="0" applyFont="1" applyFill="1" applyBorder="1" applyAlignment="1" applyProtection="1">
      <alignment horizontal="center"/>
    </xf>
    <xf numFmtId="0" fontId="21" fillId="10" borderId="26" xfId="0" applyFont="1" applyFill="1" applyBorder="1" applyAlignment="1" applyProtection="1">
      <alignment horizontal="center"/>
    </xf>
    <xf numFmtId="0" fontId="9" fillId="7" borderId="23" xfId="0" applyFont="1" applyFill="1" applyBorder="1" applyAlignment="1" applyProtection="1">
      <alignment horizontal="left"/>
    </xf>
    <xf numFmtId="0" fontId="9" fillId="7" borderId="25" xfId="0" applyFont="1" applyFill="1" applyBorder="1" applyAlignment="1" applyProtection="1">
      <alignment horizontal="left"/>
    </xf>
    <xf numFmtId="0" fontId="10" fillId="0" borderId="25" xfId="0" applyFont="1" applyFill="1" applyBorder="1" applyAlignment="1" applyProtection="1">
      <alignment horizontal="center" vertical="top" wrapText="1"/>
    </xf>
    <xf numFmtId="0" fontId="10" fillId="0" borderId="24" xfId="0" applyFont="1" applyFill="1" applyBorder="1" applyAlignment="1" applyProtection="1">
      <alignment horizontal="center" vertical="top" wrapText="1"/>
    </xf>
    <xf numFmtId="0" fontId="10" fillId="0" borderId="26" xfId="0" applyFont="1" applyFill="1" applyBorder="1" applyAlignment="1" applyProtection="1">
      <alignment horizontal="center" vertical="top" wrapText="1"/>
    </xf>
    <xf numFmtId="0" fontId="54" fillId="0" borderId="25" xfId="0" applyFont="1" applyFill="1" applyBorder="1" applyAlignment="1" applyProtection="1">
      <alignment horizontal="left" vertical="top" wrapText="1"/>
    </xf>
    <xf numFmtId="0" fontId="54" fillId="0" borderId="24" xfId="0" applyFont="1" applyFill="1" applyBorder="1" applyAlignment="1" applyProtection="1">
      <alignment horizontal="left" vertical="top" wrapText="1"/>
    </xf>
    <xf numFmtId="0" fontId="54" fillId="0" borderId="26" xfId="0" applyFont="1" applyFill="1" applyBorder="1" applyAlignment="1" applyProtection="1">
      <alignment horizontal="left" vertical="top" wrapText="1"/>
    </xf>
    <xf numFmtId="0" fontId="17" fillId="0" borderId="25" xfId="0" applyFont="1" applyFill="1" applyBorder="1" applyAlignment="1" applyProtection="1">
      <alignment horizontal="right" wrapText="1"/>
    </xf>
    <xf numFmtId="0" fontId="17" fillId="0" borderId="26" xfId="0" applyFont="1" applyFill="1" applyBorder="1" applyAlignment="1" applyProtection="1">
      <alignment horizontal="right" wrapText="1"/>
    </xf>
    <xf numFmtId="0" fontId="22" fillId="0" borderId="25" xfId="0" applyFont="1" applyFill="1" applyBorder="1" applyAlignment="1" applyProtection="1">
      <alignment horizontal="center" vertical="center" wrapText="1"/>
    </xf>
    <xf numFmtId="0" fontId="22" fillId="0" borderId="24" xfId="0" applyFont="1" applyFill="1" applyBorder="1" applyAlignment="1" applyProtection="1">
      <alignment horizontal="center" vertical="center" wrapText="1"/>
    </xf>
    <xf numFmtId="0" fontId="22" fillId="0" borderId="26" xfId="0" applyFont="1" applyFill="1" applyBorder="1" applyAlignment="1" applyProtection="1">
      <alignment horizontal="center" vertical="center" wrapText="1"/>
    </xf>
    <xf numFmtId="0" fontId="9" fillId="7" borderId="24" xfId="0" applyFont="1" applyFill="1" applyBorder="1" applyAlignment="1" applyProtection="1">
      <alignment horizontal="left"/>
    </xf>
    <xf numFmtId="0" fontId="9" fillId="7" borderId="26" xfId="0" applyFont="1" applyFill="1" applyBorder="1" applyAlignment="1" applyProtection="1">
      <alignment horizontal="left"/>
    </xf>
    <xf numFmtId="0" fontId="10" fillId="0" borderId="23" xfId="0" applyFont="1" applyFill="1" applyBorder="1" applyAlignment="1" applyProtection="1">
      <alignment horizontal="left" vertical="top" wrapText="1"/>
    </xf>
    <xf numFmtId="0" fontId="32" fillId="0" borderId="23" xfId="0" applyFont="1" applyFill="1" applyBorder="1" applyAlignment="1" applyProtection="1">
      <alignment horizontal="left" vertical="top" wrapText="1"/>
    </xf>
    <xf numFmtId="0" fontId="32" fillId="0" borderId="28" xfId="0" applyFont="1" applyFill="1" applyBorder="1" applyAlignment="1" applyProtection="1">
      <alignment horizontal="left" vertical="top" wrapText="1"/>
    </xf>
    <xf numFmtId="0" fontId="10" fillId="0" borderId="55" xfId="0" applyFont="1" applyFill="1" applyBorder="1" applyAlignment="1" applyProtection="1">
      <alignment horizontal="left" vertical="top" wrapText="1"/>
    </xf>
    <xf numFmtId="0" fontId="10" fillId="0" borderId="36" xfId="0" applyFont="1" applyFill="1" applyBorder="1" applyAlignment="1" applyProtection="1">
      <alignment horizontal="left" vertical="top" wrapText="1"/>
    </xf>
    <xf numFmtId="0" fontId="10" fillId="0" borderId="56" xfId="0" applyFont="1" applyFill="1" applyBorder="1" applyAlignment="1" applyProtection="1">
      <alignment horizontal="left" vertical="top" wrapText="1"/>
    </xf>
    <xf numFmtId="0" fontId="10" fillId="0" borderId="38" xfId="0" applyFont="1" applyFill="1" applyBorder="1" applyAlignment="1" applyProtection="1">
      <alignment horizontal="left" vertical="top" wrapText="1"/>
    </xf>
    <xf numFmtId="0" fontId="10" fillId="0" borderId="35" xfId="0" applyFont="1" applyFill="1" applyBorder="1" applyAlignment="1" applyProtection="1">
      <alignment horizontal="left" vertical="top" wrapText="1"/>
    </xf>
    <xf numFmtId="0" fontId="10" fillId="0" borderId="39" xfId="0" applyFont="1" applyFill="1" applyBorder="1" applyAlignment="1" applyProtection="1">
      <alignment horizontal="left" vertical="top" wrapText="1"/>
    </xf>
    <xf numFmtId="0" fontId="9" fillId="0" borderId="36" xfId="0" applyFont="1" applyFill="1" applyBorder="1" applyAlignment="1" applyProtection="1">
      <alignment horizontal="left" vertical="top" wrapText="1"/>
    </xf>
    <xf numFmtId="0" fontId="9" fillId="0" borderId="35" xfId="0" applyFont="1" applyFill="1" applyBorder="1" applyAlignment="1" applyProtection="1">
      <alignment horizontal="left" vertical="top" wrapText="1"/>
    </xf>
    <xf numFmtId="0" fontId="46" fillId="11" borderId="25" xfId="0" applyFont="1" applyFill="1" applyBorder="1" applyAlignment="1" applyProtection="1">
      <alignment horizontal="center" vertical="top" wrapText="1"/>
    </xf>
    <xf numFmtId="0" fontId="46" fillId="11" borderId="24" xfId="0" applyFont="1" applyFill="1" applyBorder="1" applyAlignment="1" applyProtection="1">
      <alignment horizontal="center" vertical="top" wrapText="1"/>
    </xf>
    <xf numFmtId="0" fontId="46" fillId="11" borderId="26" xfId="0" applyFont="1" applyFill="1" applyBorder="1" applyAlignment="1" applyProtection="1">
      <alignment horizontal="center" vertical="top" wrapText="1"/>
    </xf>
    <xf numFmtId="0" fontId="9" fillId="5" borderId="23" xfId="0" applyFont="1" applyFill="1" applyBorder="1" applyAlignment="1" applyProtection="1">
      <alignment horizontal="left"/>
    </xf>
    <xf numFmtId="0" fontId="10" fillId="0" borderId="23" xfId="0" applyFont="1" applyFill="1" applyBorder="1" applyAlignment="1" applyProtection="1">
      <alignment horizontal="left"/>
    </xf>
    <xf numFmtId="0" fontId="61" fillId="3" borderId="7" xfId="0" applyFont="1" applyFill="1" applyBorder="1" applyAlignment="1" applyProtection="1">
      <alignment horizontal="center"/>
    </xf>
    <xf numFmtId="0" fontId="61" fillId="3" borderId="8" xfId="0" applyFont="1" applyFill="1" applyBorder="1" applyAlignment="1" applyProtection="1">
      <alignment horizontal="center"/>
    </xf>
    <xf numFmtId="0" fontId="61" fillId="3" borderId="9" xfId="0" applyFont="1" applyFill="1" applyBorder="1" applyAlignment="1" applyProtection="1">
      <alignment horizontal="center"/>
    </xf>
    <xf numFmtId="0" fontId="9" fillId="0" borderId="23" xfId="0" applyFont="1" applyFill="1" applyBorder="1" applyAlignment="1" applyProtection="1">
      <alignment horizontal="left" vertical="top"/>
    </xf>
    <xf numFmtId="0" fontId="9" fillId="0" borderId="25" xfId="0" applyFont="1" applyFill="1" applyBorder="1" applyAlignment="1" applyProtection="1">
      <alignment horizontal="left" vertical="top"/>
    </xf>
    <xf numFmtId="0" fontId="41" fillId="0" borderId="25" xfId="0" applyFont="1" applyFill="1" applyBorder="1" applyAlignment="1" applyProtection="1">
      <alignment horizontal="right" vertical="center" wrapText="1"/>
    </xf>
    <xf numFmtId="0" fontId="41" fillId="0" borderId="26" xfId="0" applyFont="1" applyFill="1" applyBorder="1" applyAlignment="1" applyProtection="1">
      <alignment horizontal="right" vertical="center" wrapText="1"/>
    </xf>
    <xf numFmtId="0" fontId="41" fillId="0" borderId="24" xfId="0" applyFont="1" applyFill="1" applyBorder="1" applyAlignment="1" applyProtection="1">
      <alignment horizontal="right" vertical="center" wrapText="1"/>
    </xf>
    <xf numFmtId="0" fontId="17" fillId="0" borderId="36" xfId="0" applyFont="1" applyFill="1" applyBorder="1" applyAlignment="1" applyProtection="1">
      <alignment horizontal="center" vertical="top" wrapText="1"/>
    </xf>
    <xf numFmtId="0" fontId="17" fillId="0" borderId="3" xfId="0" applyFont="1" applyFill="1" applyBorder="1" applyAlignment="1" applyProtection="1">
      <alignment horizontal="center" vertical="top" wrapText="1"/>
    </xf>
    <xf numFmtId="0" fontId="32" fillId="11" borderId="25" xfId="0" applyFont="1" applyFill="1" applyBorder="1" applyAlignment="1" applyProtection="1">
      <alignment horizontal="center" vertical="top" wrapText="1"/>
    </xf>
    <xf numFmtId="0" fontId="32" fillId="11" borderId="24" xfId="0" applyFont="1" applyFill="1" applyBorder="1" applyAlignment="1" applyProtection="1">
      <alignment horizontal="center" vertical="top" wrapText="1"/>
    </xf>
    <xf numFmtId="0" fontId="32" fillId="11" borderId="26" xfId="0" applyFont="1" applyFill="1" applyBorder="1" applyAlignment="1" applyProtection="1">
      <alignment horizontal="center" vertical="top" wrapText="1"/>
    </xf>
    <xf numFmtId="0" fontId="9" fillId="4" borderId="44" xfId="0" applyFont="1" applyFill="1" applyBorder="1" applyAlignment="1" applyProtection="1">
      <alignment horizontal="right" vertical="top" wrapText="1"/>
    </xf>
    <xf numFmtId="0" fontId="9" fillId="4" borderId="24" xfId="0" applyFont="1" applyFill="1" applyBorder="1" applyAlignment="1" applyProtection="1">
      <alignment horizontal="right" vertical="top" wrapText="1"/>
    </xf>
    <xf numFmtId="0" fontId="9" fillId="4" borderId="45" xfId="0" applyFont="1" applyFill="1" applyBorder="1" applyAlignment="1" applyProtection="1">
      <alignment horizontal="right" vertical="top" wrapText="1"/>
    </xf>
    <xf numFmtId="0" fontId="57" fillId="0" borderId="46"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7" fillId="0" borderId="48" xfId="0" applyFont="1" applyFill="1" applyBorder="1" applyAlignment="1" applyProtection="1">
      <alignment horizontal="center" vertical="center" wrapText="1"/>
    </xf>
    <xf numFmtId="0" fontId="32" fillId="11" borderId="26" xfId="0" applyFont="1" applyFill="1" applyBorder="1" applyAlignment="1" applyProtection="1">
      <alignment horizontal="left" vertical="top" wrapText="1"/>
    </xf>
    <xf numFmtId="0" fontId="46" fillId="12" borderId="50" xfId="0" applyFont="1" applyFill="1" applyBorder="1" applyAlignment="1" applyProtection="1">
      <alignment horizontal="center" vertical="top" wrapText="1"/>
    </xf>
    <xf numFmtId="0" fontId="46" fillId="12" borderId="51" xfId="0" applyFont="1" applyFill="1" applyBorder="1" applyAlignment="1" applyProtection="1">
      <alignment horizontal="center" vertical="top" wrapText="1"/>
    </xf>
    <xf numFmtId="0" fontId="46" fillId="12" borderId="52" xfId="0" applyFont="1" applyFill="1" applyBorder="1" applyAlignment="1" applyProtection="1">
      <alignment horizontal="center" vertical="top" wrapText="1"/>
    </xf>
    <xf numFmtId="0" fontId="10" fillId="4" borderId="53" xfId="0" applyFont="1" applyFill="1" applyBorder="1" applyAlignment="1" applyProtection="1">
      <alignment horizontal="left" vertical="top" wrapText="1"/>
    </xf>
    <xf numFmtId="0" fontId="10" fillId="4" borderId="47" xfId="0" applyFont="1" applyFill="1" applyBorder="1" applyAlignment="1" applyProtection="1">
      <alignment horizontal="left" vertical="top" wrapText="1"/>
    </xf>
    <xf numFmtId="0" fontId="10" fillId="4" borderId="54" xfId="0" applyFont="1" applyFill="1" applyBorder="1" applyAlignment="1" applyProtection="1">
      <alignment horizontal="left" vertical="top" wrapText="1"/>
    </xf>
    <xf numFmtId="49" fontId="52" fillId="16" borderId="55" xfId="0" applyNumberFormat="1" applyFont="1" applyFill="1" applyBorder="1" applyAlignment="1" applyProtection="1">
      <alignment horizontal="left" vertical="top" wrapText="1"/>
    </xf>
    <xf numFmtId="49" fontId="52" fillId="16" borderId="56" xfId="0" applyNumberFormat="1" applyFont="1" applyFill="1" applyBorder="1" applyAlignment="1" applyProtection="1">
      <alignment horizontal="left" vertical="top" wrapText="1"/>
    </xf>
    <xf numFmtId="49" fontId="52" fillId="16" borderId="38" xfId="0" applyNumberFormat="1" applyFont="1" applyFill="1" applyBorder="1" applyAlignment="1" applyProtection="1">
      <alignment horizontal="left" vertical="top" wrapText="1"/>
    </xf>
    <xf numFmtId="49" fontId="52" fillId="16" borderId="39" xfId="0" applyNumberFormat="1" applyFont="1" applyFill="1" applyBorder="1" applyAlignment="1" applyProtection="1">
      <alignment horizontal="left" vertical="top" wrapText="1"/>
    </xf>
    <xf numFmtId="0" fontId="21" fillId="0" borderId="36" xfId="0" applyFont="1" applyFill="1" applyBorder="1" applyAlignment="1" applyProtection="1">
      <alignment horizontal="left" vertical="top" wrapText="1"/>
    </xf>
    <xf numFmtId="0" fontId="21" fillId="0" borderId="35" xfId="0" applyFont="1" applyFill="1" applyBorder="1" applyAlignment="1" applyProtection="1">
      <alignment horizontal="left" vertical="top" wrapText="1"/>
    </xf>
    <xf numFmtId="49" fontId="52" fillId="15" borderId="36" xfId="0" applyNumberFormat="1" applyFont="1" applyFill="1" applyBorder="1" applyAlignment="1" applyProtection="1">
      <alignment horizontal="left" vertical="top" wrapText="1"/>
    </xf>
    <xf numFmtId="49" fontId="52" fillId="15" borderId="0" xfId="0" applyNumberFormat="1" applyFont="1" applyFill="1" applyBorder="1" applyAlignment="1" applyProtection="1">
      <alignment horizontal="left" vertical="top" wrapText="1"/>
    </xf>
    <xf numFmtId="49" fontId="52" fillId="15" borderId="35" xfId="0" applyNumberFormat="1" applyFont="1" applyFill="1" applyBorder="1" applyAlignment="1" applyProtection="1">
      <alignment horizontal="left" vertical="top" wrapText="1"/>
    </xf>
    <xf numFmtId="0" fontId="10" fillId="3" borderId="57" xfId="0" applyFont="1" applyFill="1" applyBorder="1" applyAlignment="1" applyProtection="1">
      <alignment horizontal="left" vertical="center"/>
      <protection locked="0"/>
    </xf>
    <xf numFmtId="0" fontId="10" fillId="3" borderId="63" xfId="0" applyFont="1" applyFill="1" applyBorder="1" applyAlignment="1" applyProtection="1">
      <alignment horizontal="left" vertical="center"/>
      <protection locked="0"/>
    </xf>
    <xf numFmtId="0" fontId="10" fillId="3" borderId="58" xfId="0" applyFont="1" applyFill="1" applyBorder="1" applyAlignment="1" applyProtection="1">
      <alignment horizontal="left" vertical="center"/>
      <protection locked="0"/>
    </xf>
    <xf numFmtId="0" fontId="45" fillId="3" borderId="64" xfId="0" applyFont="1" applyFill="1" applyBorder="1" applyAlignment="1" applyProtection="1">
      <alignment horizontal="left" vertical="top" wrapText="1"/>
      <protection locked="0"/>
    </xf>
    <xf numFmtId="0" fontId="45" fillId="3" borderId="65" xfId="0" applyFont="1" applyFill="1" applyBorder="1" applyAlignment="1" applyProtection="1">
      <alignment horizontal="left" vertical="top" wrapText="1"/>
      <protection locked="0"/>
    </xf>
    <xf numFmtId="0" fontId="45" fillId="3" borderId="49" xfId="0" applyFont="1" applyFill="1" applyBorder="1" applyAlignment="1" applyProtection="1">
      <alignment horizontal="left" vertical="top" wrapText="1"/>
    </xf>
    <xf numFmtId="0" fontId="17" fillId="5" borderId="25" xfId="0" applyFont="1" applyFill="1" applyBorder="1" applyAlignment="1" applyProtection="1">
      <alignment horizontal="left"/>
    </xf>
    <xf numFmtId="0" fontId="17" fillId="5" borderId="24" xfId="0" applyFont="1" applyFill="1" applyBorder="1" applyAlignment="1" applyProtection="1">
      <alignment horizontal="left"/>
    </xf>
    <xf numFmtId="0" fontId="60" fillId="5" borderId="55" xfId="10" applyFont="1" applyFill="1" applyBorder="1" applyAlignment="1" applyProtection="1">
      <alignment horizontal="left"/>
      <protection locked="0"/>
    </xf>
    <xf numFmtId="0" fontId="60" fillId="5" borderId="36" xfId="10" applyFont="1" applyFill="1" applyBorder="1" applyAlignment="1" applyProtection="1">
      <alignment horizontal="left"/>
      <protection locked="0"/>
    </xf>
    <xf numFmtId="0" fontId="10" fillId="0" borderId="55" xfId="0" applyFont="1" applyBorder="1" applyAlignment="1" applyProtection="1">
      <alignment horizontal="left" vertical="top" wrapText="1"/>
    </xf>
    <xf numFmtId="0" fontId="10" fillId="0" borderId="36" xfId="0" applyFont="1" applyBorder="1" applyAlignment="1" applyProtection="1">
      <alignment horizontal="left" vertical="top" wrapText="1"/>
    </xf>
    <xf numFmtId="0" fontId="10" fillId="0" borderId="56" xfId="0" applyFont="1" applyBorder="1" applyAlignment="1" applyProtection="1">
      <alignment horizontal="left" vertical="top" wrapText="1"/>
    </xf>
    <xf numFmtId="0" fontId="10" fillId="0" borderId="67" xfId="0"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10" fillId="0" borderId="68" xfId="0" applyFont="1" applyBorder="1" applyAlignment="1" applyProtection="1">
      <alignment horizontal="left" vertical="top" wrapText="1"/>
    </xf>
    <xf numFmtId="0" fontId="10" fillId="0" borderId="38" xfId="0" applyFont="1" applyBorder="1" applyAlignment="1" applyProtection="1">
      <alignment horizontal="left" vertical="top" wrapText="1"/>
    </xf>
    <xf numFmtId="0" fontId="10" fillId="0" borderId="35" xfId="0" applyFont="1" applyBorder="1" applyAlignment="1" applyProtection="1">
      <alignment horizontal="left" vertical="top" wrapText="1"/>
    </xf>
    <xf numFmtId="0" fontId="10" fillId="0" borderId="39" xfId="0" applyFont="1" applyBorder="1" applyAlignment="1" applyProtection="1">
      <alignment horizontal="left" vertical="top" wrapText="1"/>
    </xf>
    <xf numFmtId="0" fontId="9" fillId="0" borderId="10" xfId="0" applyFont="1" applyFill="1" applyBorder="1" applyAlignment="1" applyProtection="1">
      <alignment horizontal="center" vertical="top" wrapText="1"/>
    </xf>
    <xf numFmtId="0" fontId="9" fillId="0" borderId="11" xfId="0" applyFont="1" applyFill="1" applyBorder="1" applyAlignment="1" applyProtection="1">
      <alignment horizontal="center" vertical="top" wrapText="1"/>
    </xf>
    <xf numFmtId="0" fontId="9" fillId="0" borderId="1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3"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47" fillId="3" borderId="28" xfId="0" applyFont="1" applyFill="1" applyBorder="1" applyAlignment="1" applyProtection="1">
      <alignment horizontal="center" vertical="center" wrapText="1"/>
    </xf>
    <xf numFmtId="0" fontId="47" fillId="3" borderId="41" xfId="0" applyFont="1" applyFill="1" applyBorder="1" applyAlignment="1" applyProtection="1">
      <alignment horizontal="center" vertical="center" wrapText="1"/>
    </xf>
    <xf numFmtId="0" fontId="47" fillId="3" borderId="27" xfId="0" applyFont="1" applyFill="1" applyBorder="1" applyAlignment="1" applyProtection="1">
      <alignment horizontal="center" vertical="center" wrapText="1"/>
    </xf>
    <xf numFmtId="42" fontId="59" fillId="3" borderId="28" xfId="0" applyNumberFormat="1" applyFont="1" applyFill="1" applyBorder="1" applyAlignment="1" applyProtection="1">
      <alignment horizontal="center" vertical="center"/>
    </xf>
    <xf numFmtId="42" fontId="59" fillId="3" borderId="41" xfId="0" applyNumberFormat="1" applyFont="1" applyFill="1" applyBorder="1" applyAlignment="1" applyProtection="1">
      <alignment horizontal="center" vertical="center"/>
    </xf>
    <xf numFmtId="42" fontId="59" fillId="3" borderId="27" xfId="0" applyNumberFormat="1" applyFont="1" applyFill="1" applyBorder="1" applyAlignment="1" applyProtection="1">
      <alignment horizontal="center" vertical="center"/>
    </xf>
    <xf numFmtId="0" fontId="34" fillId="0" borderId="70" xfId="0" applyFont="1" applyFill="1" applyBorder="1" applyAlignment="1" applyProtection="1">
      <alignment horizontal="center" vertical="center"/>
    </xf>
    <xf numFmtId="0" fontId="9" fillId="0" borderId="25" xfId="0" applyFont="1" applyFill="1" applyBorder="1" applyAlignment="1" applyProtection="1">
      <alignment horizontal="left" vertical="top" wrapText="1"/>
    </xf>
    <xf numFmtId="0" fontId="13" fillId="0" borderId="59" xfId="0" applyFont="1" applyFill="1" applyBorder="1" applyAlignment="1" applyProtection="1">
      <alignment horizontal="center" vertical="top" wrapText="1"/>
    </xf>
    <xf numFmtId="0" fontId="13" fillId="0" borderId="47" xfId="0" applyFont="1" applyFill="1" applyBorder="1" applyAlignment="1" applyProtection="1">
      <alignment horizontal="center" vertical="top" wrapText="1"/>
    </xf>
    <xf numFmtId="0" fontId="13" fillId="0" borderId="60" xfId="0" applyFont="1" applyFill="1" applyBorder="1" applyAlignment="1" applyProtection="1">
      <alignment horizontal="center" vertical="top" wrapText="1"/>
    </xf>
    <xf numFmtId="0" fontId="10" fillId="0" borderId="25" xfId="0" applyFont="1" applyBorder="1" applyAlignment="1" applyProtection="1">
      <alignment horizontal="left"/>
    </xf>
    <xf numFmtId="0" fontId="10" fillId="0" borderId="24" xfId="0" applyFont="1" applyBorder="1" applyAlignment="1" applyProtection="1">
      <alignment horizontal="left"/>
    </xf>
    <xf numFmtId="0" fontId="34" fillId="4" borderId="4" xfId="0" applyFont="1" applyFill="1" applyBorder="1" applyAlignment="1" applyProtection="1">
      <alignment horizontal="center" vertical="center" wrapText="1"/>
    </xf>
    <xf numFmtId="0" fontId="34" fillId="4" borderId="5" xfId="0" applyFont="1" applyFill="1" applyBorder="1" applyAlignment="1" applyProtection="1">
      <alignment horizontal="center" vertical="center" wrapText="1"/>
    </xf>
    <xf numFmtId="0" fontId="34" fillId="4" borderId="6" xfId="0" applyFont="1" applyFill="1" applyBorder="1" applyAlignment="1" applyProtection="1">
      <alignment horizontal="center" vertical="center" wrapText="1"/>
    </xf>
    <xf numFmtId="0" fontId="62" fillId="0" borderId="24" xfId="10" applyFont="1" applyBorder="1" applyAlignment="1" applyProtection="1">
      <alignment horizontal="left"/>
      <protection locked="0"/>
    </xf>
    <xf numFmtId="0" fontId="63" fillId="0" borderId="24" xfId="10" applyFont="1" applyBorder="1" applyAlignment="1" applyProtection="1">
      <alignment horizontal="left"/>
      <protection locked="0"/>
    </xf>
    <xf numFmtId="0" fontId="31" fillId="4" borderId="25" xfId="0" applyFont="1" applyFill="1" applyBorder="1" applyAlignment="1" applyProtection="1">
      <alignment horizontal="center" vertical="top" wrapText="1"/>
    </xf>
    <xf numFmtId="0" fontId="31" fillId="4" borderId="69" xfId="0" applyFont="1" applyFill="1" applyBorder="1" applyAlignment="1" applyProtection="1">
      <alignment horizontal="center" vertical="top" wrapText="1"/>
    </xf>
    <xf numFmtId="49" fontId="44" fillId="0" borderId="25" xfId="0" applyNumberFormat="1" applyFont="1" applyFill="1" applyBorder="1" applyAlignment="1" applyProtection="1">
      <alignment horizontal="center" vertical="top" wrapText="1"/>
    </xf>
    <xf numFmtId="0" fontId="44" fillId="0" borderId="24" xfId="0" applyNumberFormat="1" applyFont="1" applyFill="1" applyBorder="1" applyAlignment="1" applyProtection="1">
      <alignment horizontal="center" vertical="top" wrapText="1"/>
    </xf>
    <xf numFmtId="0" fontId="44" fillId="0" borderId="26" xfId="0" applyNumberFormat="1" applyFont="1" applyFill="1" applyBorder="1" applyAlignment="1" applyProtection="1">
      <alignment horizontal="center" vertical="top" wrapText="1"/>
    </xf>
    <xf numFmtId="49" fontId="66" fillId="13" borderId="55" xfId="0" applyNumberFormat="1" applyFont="1" applyFill="1" applyBorder="1" applyAlignment="1" applyProtection="1">
      <alignment horizontal="center" vertical="top" wrapText="1"/>
    </xf>
    <xf numFmtId="49" fontId="66" fillId="13" borderId="36" xfId="0" applyNumberFormat="1" applyFont="1" applyFill="1" applyBorder="1" applyAlignment="1" applyProtection="1">
      <alignment horizontal="center" vertical="top" wrapText="1"/>
    </xf>
    <xf numFmtId="49" fontId="66" fillId="13" borderId="56" xfId="0" applyNumberFormat="1" applyFont="1" applyFill="1" applyBorder="1" applyAlignment="1" applyProtection="1">
      <alignment horizontal="center" vertical="top" wrapText="1"/>
    </xf>
    <xf numFmtId="0" fontId="9" fillId="9" borderId="17" xfId="0" applyFont="1" applyFill="1" applyBorder="1" applyAlignment="1" applyProtection="1">
      <alignment horizontal="center" vertical="center" wrapText="1"/>
    </xf>
    <xf numFmtId="0" fontId="9" fillId="9" borderId="18" xfId="0" applyFont="1" applyFill="1" applyBorder="1" applyAlignment="1" applyProtection="1">
      <alignment horizontal="center" vertical="center" wrapText="1"/>
    </xf>
    <xf numFmtId="0" fontId="9" fillId="9" borderId="19" xfId="0" applyFont="1" applyFill="1" applyBorder="1" applyAlignment="1" applyProtection="1">
      <alignment horizontal="center" vertical="center" wrapText="1"/>
    </xf>
    <xf numFmtId="0" fontId="9" fillId="9" borderId="20" xfId="0" applyFont="1" applyFill="1" applyBorder="1" applyAlignment="1" applyProtection="1">
      <alignment horizontal="center" vertical="center" wrapText="1"/>
    </xf>
    <xf numFmtId="0" fontId="9" fillId="9" borderId="21" xfId="0" applyFont="1" applyFill="1" applyBorder="1" applyAlignment="1" applyProtection="1">
      <alignment horizontal="center" vertical="center" wrapText="1"/>
    </xf>
    <xf numFmtId="0" fontId="9" fillId="9" borderId="22" xfId="0" applyFont="1" applyFill="1" applyBorder="1" applyAlignment="1" applyProtection="1">
      <alignment horizontal="center" vertical="center" wrapText="1"/>
    </xf>
    <xf numFmtId="0" fontId="10" fillId="0" borderId="61" xfId="0" applyFont="1" applyFill="1" applyBorder="1" applyAlignment="1" applyProtection="1">
      <alignment horizontal="right" vertical="top" wrapText="1"/>
    </xf>
    <xf numFmtId="0" fontId="10" fillId="0" borderId="51" xfId="0" applyFont="1" applyFill="1" applyBorder="1" applyAlignment="1" applyProtection="1">
      <alignment horizontal="right" vertical="top" wrapText="1"/>
    </xf>
    <xf numFmtId="0" fontId="10" fillId="0" borderId="52" xfId="0" applyFont="1" applyFill="1" applyBorder="1" applyAlignment="1" applyProtection="1">
      <alignment horizontal="right" vertical="top" wrapText="1"/>
    </xf>
    <xf numFmtId="0" fontId="9" fillId="9" borderId="15" xfId="0" applyFont="1" applyFill="1" applyBorder="1" applyAlignment="1" applyProtection="1">
      <alignment horizontal="center" vertical="top" wrapText="1"/>
    </xf>
    <xf numFmtId="0" fontId="9" fillId="9" borderId="16" xfId="0" applyFont="1" applyFill="1" applyBorder="1" applyAlignment="1" applyProtection="1">
      <alignment horizontal="center" vertical="top" wrapText="1"/>
    </xf>
  </cellXfs>
  <cellStyles count="14">
    <cellStyle name="Comma" xfId="1" builtinId="3"/>
    <cellStyle name="Comma 2" xfId="2" xr:uid="{00000000-0005-0000-0000-000001000000}"/>
    <cellStyle name="Comma0" xfId="3" xr:uid="{00000000-0005-0000-0000-000002000000}"/>
    <cellStyle name="Currency" xfId="4" builtinId="4"/>
    <cellStyle name="Currency0" xfId="5" xr:uid="{00000000-0005-0000-0000-000004000000}"/>
    <cellStyle name="Date" xfId="6" xr:uid="{00000000-0005-0000-0000-000005000000}"/>
    <cellStyle name="Fixed" xfId="7" xr:uid="{00000000-0005-0000-0000-000006000000}"/>
    <cellStyle name="Heading 1 2" xfId="8" xr:uid="{00000000-0005-0000-0000-000007000000}"/>
    <cellStyle name="Heading 2 2" xfId="9" xr:uid="{00000000-0005-0000-0000-000008000000}"/>
    <cellStyle name="Hyperlink" xfId="10" builtinId="8"/>
    <cellStyle name="Normal" xfId="0" builtinId="0"/>
    <cellStyle name="Percent" xfId="11" builtinId="5"/>
    <cellStyle name="Percent 2" xfId="12" xr:uid="{00000000-0005-0000-0000-00000C000000}"/>
    <cellStyle name="Total 2" xfId="13" xr:uid="{00000000-0005-0000-0000-00000D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358140</xdr:colOff>
      <xdr:row>69</xdr:row>
      <xdr:rowOff>114300</xdr:rowOff>
    </xdr:from>
    <xdr:to>
      <xdr:col>2</xdr:col>
      <xdr:colOff>1394460</xdr:colOff>
      <xdr:row>69</xdr:row>
      <xdr:rowOff>114300</xdr:rowOff>
    </xdr:to>
    <xdr:cxnSp macro="">
      <xdr:nvCxnSpPr>
        <xdr:cNvPr id="3" name="Straight Arrow Connector 2">
          <a:extLst>
            <a:ext uri="{FF2B5EF4-FFF2-40B4-BE49-F238E27FC236}">
              <a16:creationId xmlns:a16="http://schemas.microsoft.com/office/drawing/2014/main" id="{B0AD7B4F-66D3-4277-B5B4-1B1D0126A236}"/>
            </a:ext>
          </a:extLst>
        </xdr:cNvPr>
        <xdr:cNvCxnSpPr/>
      </xdr:nvCxnSpPr>
      <xdr:spPr>
        <a:xfrm>
          <a:off x="2072640" y="2131314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358140</xdr:colOff>
      <xdr:row>70</xdr:row>
      <xdr:rowOff>129540</xdr:rowOff>
    </xdr:from>
    <xdr:to>
      <xdr:col>2</xdr:col>
      <xdr:colOff>1394460</xdr:colOff>
      <xdr:row>70</xdr:row>
      <xdr:rowOff>129540</xdr:rowOff>
    </xdr:to>
    <xdr:cxnSp macro="">
      <xdr:nvCxnSpPr>
        <xdr:cNvPr id="10" name="Straight Arrow Connector 9">
          <a:extLst>
            <a:ext uri="{FF2B5EF4-FFF2-40B4-BE49-F238E27FC236}">
              <a16:creationId xmlns:a16="http://schemas.microsoft.com/office/drawing/2014/main" id="{7B722F5D-8C2B-495E-B0A4-40FE83A71478}"/>
            </a:ext>
          </a:extLst>
        </xdr:cNvPr>
        <xdr:cNvCxnSpPr/>
      </xdr:nvCxnSpPr>
      <xdr:spPr>
        <a:xfrm>
          <a:off x="2087880" y="21556980"/>
          <a:ext cx="103632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525780</xdr:colOff>
      <xdr:row>99</xdr:row>
      <xdr:rowOff>358140</xdr:rowOff>
    </xdr:from>
    <xdr:to>
      <xdr:col>6</xdr:col>
      <xdr:colOff>952500</xdr:colOff>
      <xdr:row>104</xdr:row>
      <xdr:rowOff>175260</xdr:rowOff>
    </xdr:to>
    <xdr:sp macro="" textlink="">
      <xdr:nvSpPr>
        <xdr:cNvPr id="11" name="Arrow: Down 10">
          <a:extLst>
            <a:ext uri="{FF2B5EF4-FFF2-40B4-BE49-F238E27FC236}">
              <a16:creationId xmlns:a16="http://schemas.microsoft.com/office/drawing/2014/main" id="{3FF8689D-A84A-4C8D-AFBB-6DD6A8761C43}"/>
            </a:ext>
          </a:extLst>
        </xdr:cNvPr>
        <xdr:cNvSpPr/>
      </xdr:nvSpPr>
      <xdr:spPr>
        <a:xfrm>
          <a:off x="7559040" y="30259020"/>
          <a:ext cx="426720" cy="8001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wespath.org/assets/1/7/3255.pdf"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259"/>
  <sheetViews>
    <sheetView showGridLines="0" tabSelected="1" showRuler="0" view="pageLayout" zoomScaleNormal="100" zoomScaleSheetLayoutView="90" workbookViewId="0">
      <selection activeCell="C8" sqref="C8:D8"/>
    </sheetView>
  </sheetViews>
  <sheetFormatPr defaultColWidth="9.140625" defaultRowHeight="15" customHeight="1" x14ac:dyDescent="0.25"/>
  <cols>
    <col min="1" max="1" width="4.42578125" style="101" customWidth="1"/>
    <col min="2" max="2" width="20.5703125" style="1" customWidth="1"/>
    <col min="3" max="3" width="21.140625" style="1" customWidth="1"/>
    <col min="4" max="6" width="18.85546875" style="1" customWidth="1"/>
    <col min="7" max="7" width="21.42578125" style="1" customWidth="1"/>
    <col min="8" max="8" width="5.140625" style="102" customWidth="1"/>
    <col min="9" max="9" width="25.5703125" style="1" customWidth="1"/>
    <col min="10" max="10" width="19.85546875" style="1" customWidth="1"/>
    <col min="11" max="11" width="11.85546875" style="1" customWidth="1"/>
    <col min="12" max="12" width="13" style="1" customWidth="1"/>
    <col min="13" max="13" width="8.140625" style="191" customWidth="1"/>
    <col min="14" max="18" width="9.140625" style="1" customWidth="1"/>
    <col min="19" max="16384" width="9.140625" style="1"/>
  </cols>
  <sheetData>
    <row r="1" spans="1:13" ht="15" customHeight="1" x14ac:dyDescent="0.25">
      <c r="A1" s="172"/>
      <c r="B1" s="173"/>
      <c r="C1" s="174"/>
      <c r="D1" s="174"/>
      <c r="E1" s="174"/>
      <c r="F1" s="174"/>
      <c r="G1" s="174"/>
      <c r="H1" s="175"/>
    </row>
    <row r="2" spans="1:13" ht="25.5" customHeight="1" x14ac:dyDescent="0.25">
      <c r="A2" s="172"/>
      <c r="B2" s="266" t="s">
        <v>352</v>
      </c>
      <c r="C2" s="267"/>
      <c r="D2" s="267"/>
      <c r="E2" s="267"/>
      <c r="F2" s="267"/>
      <c r="G2" s="267"/>
      <c r="H2" s="176"/>
      <c r="M2" s="1"/>
    </row>
    <row r="3" spans="1:13" ht="18" customHeight="1" x14ac:dyDescent="0.25">
      <c r="A3" s="177"/>
      <c r="B3" s="178"/>
      <c r="C3" s="178"/>
      <c r="D3" s="275" t="s">
        <v>364</v>
      </c>
      <c r="E3" s="276"/>
      <c r="F3" s="178"/>
      <c r="G3" s="178"/>
      <c r="H3" s="179"/>
      <c r="M3" s="1"/>
    </row>
    <row r="4" spans="1:13" ht="87.6" customHeight="1" x14ac:dyDescent="0.25">
      <c r="A4" s="179"/>
      <c r="B4" s="251" t="s">
        <v>312</v>
      </c>
      <c r="C4" s="251"/>
      <c r="D4" s="251"/>
      <c r="E4" s="251"/>
      <c r="F4" s="251"/>
      <c r="G4" s="251"/>
      <c r="H4" s="179"/>
      <c r="M4" s="1"/>
    </row>
    <row r="5" spans="1:13" ht="18.75" customHeight="1" x14ac:dyDescent="0.25">
      <c r="A5" s="180"/>
      <c r="B5" s="181"/>
      <c r="C5" s="181"/>
      <c r="D5" s="181"/>
      <c r="E5" s="181"/>
      <c r="F5" s="181"/>
      <c r="G5" s="181"/>
      <c r="H5" s="179"/>
      <c r="M5" s="1"/>
    </row>
    <row r="6" spans="1:13" s="2" customFormat="1" ht="18" customHeight="1" x14ac:dyDescent="0.25">
      <c r="A6" s="271" t="s">
        <v>55</v>
      </c>
      <c r="B6" s="272"/>
      <c r="C6" s="272"/>
      <c r="D6" s="272"/>
      <c r="E6" s="272"/>
      <c r="F6" s="272"/>
      <c r="G6" s="272"/>
      <c r="H6" s="272"/>
    </row>
    <row r="7" spans="1:13" s="2" customFormat="1" ht="18" customHeight="1" x14ac:dyDescent="0.25">
      <c r="A7" s="103"/>
      <c r="B7" s="224"/>
      <c r="C7" s="224"/>
      <c r="D7" s="224"/>
      <c r="E7" s="224"/>
      <c r="F7" s="224"/>
      <c r="G7" s="224"/>
      <c r="H7" s="105"/>
    </row>
    <row r="8" spans="1:13" s="17" customFormat="1" ht="18" customHeight="1" x14ac:dyDescent="0.25">
      <c r="A8" s="101" t="s">
        <v>50</v>
      </c>
      <c r="B8" s="40" t="s">
        <v>109</v>
      </c>
      <c r="C8" s="252"/>
      <c r="D8" s="253"/>
      <c r="E8" s="40" t="s">
        <v>111</v>
      </c>
      <c r="F8" s="252"/>
      <c r="G8" s="253"/>
      <c r="H8" s="101" t="s">
        <v>50</v>
      </c>
    </row>
    <row r="9" spans="1:13" s="17" customFormat="1" ht="18" customHeight="1" x14ac:dyDescent="0.25">
      <c r="A9" s="101" t="s">
        <v>51</v>
      </c>
      <c r="B9" s="40" t="s">
        <v>110</v>
      </c>
      <c r="C9" s="252"/>
      <c r="D9" s="253"/>
      <c r="E9" s="40" t="s">
        <v>93</v>
      </c>
      <c r="F9" s="252"/>
      <c r="G9" s="253"/>
      <c r="H9" s="101" t="s">
        <v>51</v>
      </c>
    </row>
    <row r="10" spans="1:13" s="2" customFormat="1" ht="18" customHeight="1" x14ac:dyDescent="0.25">
      <c r="A10" s="103"/>
      <c r="B10" s="41"/>
      <c r="C10" s="268" t="s">
        <v>108</v>
      </c>
      <c r="D10" s="269"/>
      <c r="E10" s="150"/>
      <c r="F10" s="223"/>
      <c r="G10" s="225"/>
      <c r="H10" s="103"/>
    </row>
    <row r="11" spans="1:13" s="17" customFormat="1" ht="18" customHeight="1" x14ac:dyDescent="0.25">
      <c r="A11" s="101" t="s">
        <v>105</v>
      </c>
      <c r="B11" s="40" t="s">
        <v>13</v>
      </c>
      <c r="C11" s="252"/>
      <c r="D11" s="253"/>
      <c r="E11" s="40" t="s">
        <v>91</v>
      </c>
      <c r="F11" s="252"/>
      <c r="G11" s="253"/>
      <c r="H11" s="101" t="s">
        <v>105</v>
      </c>
    </row>
    <row r="12" spans="1:13" s="17" customFormat="1" ht="18" customHeight="1" x14ac:dyDescent="0.25">
      <c r="A12" s="101" t="s">
        <v>254</v>
      </c>
      <c r="B12" s="72" t="s">
        <v>131</v>
      </c>
      <c r="C12" s="252"/>
      <c r="D12" s="253"/>
      <c r="E12" s="73" t="s">
        <v>90</v>
      </c>
      <c r="F12" s="147"/>
      <c r="G12" s="42"/>
      <c r="H12" s="101" t="s">
        <v>254</v>
      </c>
    </row>
    <row r="13" spans="1:13" s="2" customFormat="1" ht="18" customHeight="1" x14ac:dyDescent="0.25">
      <c r="A13" s="103"/>
      <c r="B13" s="225"/>
      <c r="C13" s="151"/>
      <c r="D13" s="151"/>
      <c r="E13" s="152"/>
      <c r="F13" s="153"/>
      <c r="G13" s="225"/>
      <c r="H13" s="114"/>
    </row>
    <row r="14" spans="1:13" s="2" customFormat="1" ht="18" customHeight="1" x14ac:dyDescent="0.25">
      <c r="A14" s="271" t="s">
        <v>40</v>
      </c>
      <c r="B14" s="272"/>
      <c r="C14" s="272"/>
      <c r="D14" s="272"/>
      <c r="E14" s="272"/>
      <c r="F14" s="272"/>
      <c r="G14" s="272"/>
      <c r="H14" s="272"/>
    </row>
    <row r="15" spans="1:13" s="2" customFormat="1" ht="18" customHeight="1" x14ac:dyDescent="0.25">
      <c r="A15" s="103"/>
      <c r="B15" s="224"/>
      <c r="C15" s="228"/>
      <c r="D15" s="228"/>
      <c r="E15" s="224"/>
      <c r="F15" s="228"/>
      <c r="G15" s="228"/>
      <c r="H15" s="105"/>
    </row>
    <row r="16" spans="1:13" s="17" customFormat="1" ht="18" customHeight="1" x14ac:dyDescent="0.25">
      <c r="A16" s="101" t="s">
        <v>255</v>
      </c>
      <c r="B16" s="72" t="s">
        <v>10</v>
      </c>
      <c r="C16" s="252"/>
      <c r="D16" s="253"/>
      <c r="E16" s="73" t="s">
        <v>11</v>
      </c>
      <c r="F16" s="252"/>
      <c r="G16" s="253"/>
      <c r="H16" s="154" t="s">
        <v>255</v>
      </c>
    </row>
    <row r="17" spans="1:13" s="17" customFormat="1" ht="18" customHeight="1" x14ac:dyDescent="0.25">
      <c r="A17" s="101" t="s">
        <v>256</v>
      </c>
      <c r="B17" s="72" t="s">
        <v>12</v>
      </c>
      <c r="C17" s="252"/>
      <c r="D17" s="253"/>
      <c r="E17" s="73" t="s">
        <v>92</v>
      </c>
      <c r="F17" s="252"/>
      <c r="G17" s="253"/>
      <c r="H17" s="154" t="s">
        <v>256</v>
      </c>
    </row>
    <row r="18" spans="1:13" s="2" customFormat="1" ht="18" customHeight="1" x14ac:dyDescent="0.25">
      <c r="A18" s="103"/>
      <c r="B18" s="4"/>
      <c r="C18" s="153"/>
      <c r="D18" s="153"/>
      <c r="E18" s="155"/>
      <c r="F18" s="273" t="s">
        <v>108</v>
      </c>
      <c r="G18" s="274"/>
      <c r="H18" s="105"/>
    </row>
    <row r="19" spans="1:13" s="2" customFormat="1" ht="18" customHeight="1" x14ac:dyDescent="0.25">
      <c r="A19" s="271" t="s">
        <v>54</v>
      </c>
      <c r="B19" s="272"/>
      <c r="C19" s="272"/>
      <c r="D19" s="272"/>
      <c r="E19" s="272"/>
      <c r="F19" s="272"/>
      <c r="G19" s="272"/>
      <c r="H19" s="272"/>
    </row>
    <row r="20" spans="1:13" s="2" customFormat="1" ht="18" customHeight="1" x14ac:dyDescent="0.25">
      <c r="A20" s="103"/>
      <c r="B20" s="224"/>
      <c r="C20" s="224"/>
      <c r="D20" s="224"/>
      <c r="E20" s="224"/>
      <c r="F20" s="224"/>
      <c r="G20" s="224"/>
      <c r="H20" s="105"/>
    </row>
    <row r="21" spans="1:13" s="2" customFormat="1" ht="103.5" customHeight="1" x14ac:dyDescent="0.25">
      <c r="A21" s="103"/>
      <c r="B21" s="247" t="s">
        <v>346</v>
      </c>
      <c r="C21" s="247"/>
      <c r="D21" s="247"/>
      <c r="E21" s="247"/>
      <c r="F21" s="247"/>
      <c r="G21" s="270"/>
      <c r="H21" s="105"/>
    </row>
    <row r="22" spans="1:13" s="39" customFormat="1" ht="18" customHeight="1" x14ac:dyDescent="0.3">
      <c r="A22" s="104">
        <v>1</v>
      </c>
      <c r="B22" s="254" t="s">
        <v>332</v>
      </c>
      <c r="C22" s="254"/>
      <c r="D22" s="254"/>
      <c r="E22" s="254"/>
      <c r="F22" s="254"/>
      <c r="G22" s="216">
        <v>0</v>
      </c>
      <c r="H22" s="214">
        <v>1</v>
      </c>
    </row>
    <row r="23" spans="1:13" s="2" customFormat="1" ht="18.75" customHeight="1" x14ac:dyDescent="0.25">
      <c r="A23" s="104"/>
      <c r="B23" s="247" t="s">
        <v>313</v>
      </c>
      <c r="C23" s="247"/>
      <c r="D23" s="247"/>
      <c r="E23" s="247"/>
      <c r="F23" s="247"/>
      <c r="G23" s="215"/>
      <c r="H23" s="108"/>
    </row>
    <row r="24" spans="1:13" ht="18" customHeight="1" x14ac:dyDescent="0.3">
      <c r="A24" s="104">
        <v>2</v>
      </c>
      <c r="B24" s="254" t="s">
        <v>333</v>
      </c>
      <c r="C24" s="254"/>
      <c r="D24" s="254"/>
      <c r="E24" s="254"/>
      <c r="F24" s="254"/>
      <c r="G24" s="221">
        <v>0</v>
      </c>
      <c r="H24" s="214">
        <v>2</v>
      </c>
      <c r="M24" s="1"/>
    </row>
    <row r="25" spans="1:13" s="2" customFormat="1" ht="18.75" customHeight="1" x14ac:dyDescent="0.25">
      <c r="A25" s="104"/>
      <c r="B25" s="247" t="s">
        <v>129</v>
      </c>
      <c r="C25" s="247"/>
      <c r="D25" s="247"/>
      <c r="E25" s="247"/>
      <c r="F25" s="247"/>
      <c r="G25" s="215"/>
      <c r="H25" s="108"/>
    </row>
    <row r="26" spans="1:13" ht="18" customHeight="1" x14ac:dyDescent="0.3">
      <c r="A26" s="104">
        <v>3</v>
      </c>
      <c r="B26" s="254" t="s">
        <v>162</v>
      </c>
      <c r="C26" s="254"/>
      <c r="D26" s="254"/>
      <c r="E26" s="254"/>
      <c r="F26" s="254"/>
      <c r="G26" s="216">
        <v>0</v>
      </c>
      <c r="H26" s="214">
        <v>3</v>
      </c>
      <c r="M26" s="1"/>
    </row>
    <row r="27" spans="1:13" s="2" customFormat="1" ht="18.75" customHeight="1" x14ac:dyDescent="0.25">
      <c r="A27" s="104"/>
      <c r="B27" s="247" t="s">
        <v>163</v>
      </c>
      <c r="C27" s="247"/>
      <c r="D27" s="247"/>
      <c r="E27" s="247"/>
      <c r="F27" s="247"/>
      <c r="G27" s="215"/>
      <c r="H27" s="108"/>
    </row>
    <row r="28" spans="1:13" s="39" customFormat="1" ht="18" customHeight="1" x14ac:dyDescent="0.3">
      <c r="A28" s="104">
        <v>4</v>
      </c>
      <c r="B28" s="254" t="s">
        <v>339</v>
      </c>
      <c r="C28" s="254"/>
      <c r="D28" s="254"/>
      <c r="E28" s="254"/>
      <c r="F28" s="254"/>
      <c r="G28" s="216">
        <v>0</v>
      </c>
      <c r="H28" s="214">
        <v>4</v>
      </c>
    </row>
    <row r="29" spans="1:13" s="2" customFormat="1" ht="18.75" customHeight="1" x14ac:dyDescent="0.25">
      <c r="A29" s="104"/>
      <c r="B29" s="247" t="s">
        <v>95</v>
      </c>
      <c r="C29" s="247"/>
      <c r="D29" s="247"/>
      <c r="E29" s="247"/>
      <c r="F29" s="247"/>
      <c r="G29" s="215"/>
      <c r="H29" s="108"/>
    </row>
    <row r="30" spans="1:13" s="39" customFormat="1" ht="18" customHeight="1" x14ac:dyDescent="0.3">
      <c r="A30" s="104">
        <v>5</v>
      </c>
      <c r="B30" s="254" t="s">
        <v>96</v>
      </c>
      <c r="C30" s="254"/>
      <c r="D30" s="254"/>
      <c r="E30" s="254"/>
      <c r="F30" s="254"/>
      <c r="G30" s="216">
        <v>0</v>
      </c>
      <c r="H30" s="214">
        <v>5</v>
      </c>
    </row>
    <row r="31" spans="1:13" s="2" customFormat="1" ht="36.75" customHeight="1" x14ac:dyDescent="0.25">
      <c r="A31" s="101"/>
      <c r="B31" s="256" t="s">
        <v>161</v>
      </c>
      <c r="C31" s="257"/>
      <c r="D31" s="257"/>
      <c r="E31" s="257"/>
      <c r="F31" s="258"/>
      <c r="G31" s="157"/>
      <c r="H31" s="108"/>
    </row>
    <row r="32" spans="1:13" ht="18" customHeight="1" x14ac:dyDescent="0.25">
      <c r="A32" s="104">
        <v>6</v>
      </c>
      <c r="B32" s="255" t="s">
        <v>314</v>
      </c>
      <c r="C32" s="255"/>
      <c r="D32" s="255"/>
      <c r="E32" s="255"/>
      <c r="F32" s="18"/>
      <c r="G32" s="148">
        <f>SUM(G24+G26+G28+G30+G22)</f>
        <v>0</v>
      </c>
      <c r="H32" s="108">
        <v>6</v>
      </c>
      <c r="M32" s="1"/>
    </row>
    <row r="33" spans="1:13" s="2" customFormat="1" ht="18" customHeight="1" x14ac:dyDescent="0.25">
      <c r="A33" s="101"/>
      <c r="B33" s="18"/>
      <c r="C33" s="18"/>
      <c r="D33" s="18"/>
      <c r="E33" s="18"/>
      <c r="F33" s="18"/>
      <c r="G33" s="6"/>
      <c r="H33" s="114"/>
    </row>
    <row r="34" spans="1:13" s="2" customFormat="1" ht="18" customHeight="1" x14ac:dyDescent="0.25">
      <c r="A34" s="271" t="s">
        <v>121</v>
      </c>
      <c r="B34" s="272"/>
      <c r="C34" s="272"/>
      <c r="D34" s="272"/>
      <c r="E34" s="272"/>
      <c r="F34" s="272"/>
      <c r="G34" s="272"/>
      <c r="H34" s="272"/>
    </row>
    <row r="35" spans="1:13" s="2" customFormat="1" ht="18" customHeight="1" x14ac:dyDescent="0.25">
      <c r="A35" s="105"/>
      <c r="B35" s="224"/>
      <c r="C35" s="224"/>
      <c r="D35" s="224"/>
      <c r="E35" s="224"/>
      <c r="F35" s="224"/>
      <c r="G35" s="224"/>
      <c r="H35" s="105"/>
    </row>
    <row r="36" spans="1:13" s="21" customFormat="1" ht="135" customHeight="1" x14ac:dyDescent="0.25">
      <c r="A36" s="103"/>
      <c r="B36" s="260" t="s">
        <v>344</v>
      </c>
      <c r="C36" s="261"/>
      <c r="D36" s="261"/>
      <c r="E36" s="261"/>
      <c r="F36" s="261"/>
      <c r="G36" s="261"/>
      <c r="H36" s="105"/>
    </row>
    <row r="37" spans="1:13" s="2" customFormat="1" ht="18" customHeight="1" x14ac:dyDescent="0.25">
      <c r="A37" s="101"/>
      <c r="B37" s="18"/>
      <c r="C37" s="18"/>
      <c r="D37" s="18"/>
      <c r="E37" s="18"/>
      <c r="F37" s="18"/>
      <c r="G37" s="217"/>
      <c r="H37" s="114"/>
    </row>
    <row r="38" spans="1:13" s="39" customFormat="1" ht="18" customHeight="1" x14ac:dyDescent="0.3">
      <c r="A38" s="104">
        <v>7</v>
      </c>
      <c r="B38" s="254" t="s">
        <v>335</v>
      </c>
      <c r="C38" s="254"/>
      <c r="D38" s="254"/>
      <c r="E38" s="254"/>
      <c r="F38" s="254"/>
      <c r="G38" s="216">
        <v>0</v>
      </c>
      <c r="H38" s="214">
        <v>7</v>
      </c>
    </row>
    <row r="39" spans="1:13" s="2" customFormat="1" ht="32.25" customHeight="1" x14ac:dyDescent="0.25">
      <c r="A39" s="104"/>
      <c r="B39" s="262" t="s">
        <v>353</v>
      </c>
      <c r="C39" s="262"/>
      <c r="D39" s="262"/>
      <c r="E39" s="262"/>
      <c r="F39" s="262"/>
      <c r="G39" s="215"/>
      <c r="H39" s="108"/>
    </row>
    <row r="40" spans="1:13" s="39" customFormat="1" ht="18" customHeight="1" x14ac:dyDescent="0.3">
      <c r="A40" s="104">
        <v>8</v>
      </c>
      <c r="B40" s="254" t="s">
        <v>336</v>
      </c>
      <c r="C40" s="259"/>
      <c r="D40" s="259"/>
      <c r="E40" s="259"/>
      <c r="F40" s="259"/>
      <c r="G40" s="216">
        <v>0</v>
      </c>
      <c r="H40" s="214">
        <v>8</v>
      </c>
    </row>
    <row r="41" spans="1:13" s="2" customFormat="1" ht="32.25" customHeight="1" x14ac:dyDescent="0.25">
      <c r="A41" s="104"/>
      <c r="B41" s="262" t="s">
        <v>354</v>
      </c>
      <c r="C41" s="262"/>
      <c r="D41" s="262"/>
      <c r="E41" s="262"/>
      <c r="F41" s="262"/>
      <c r="G41" s="215"/>
      <c r="H41" s="108"/>
    </row>
    <row r="42" spans="1:13" s="39" customFormat="1" ht="18" customHeight="1" x14ac:dyDescent="0.3">
      <c r="A42" s="104">
        <v>9</v>
      </c>
      <c r="B42" s="254" t="s">
        <v>337</v>
      </c>
      <c r="C42" s="259"/>
      <c r="D42" s="259"/>
      <c r="E42" s="259"/>
      <c r="F42" s="259"/>
      <c r="G42" s="216">
        <v>0</v>
      </c>
      <c r="H42" s="214">
        <v>9</v>
      </c>
    </row>
    <row r="43" spans="1:13" s="2" customFormat="1" ht="18.75" customHeight="1" x14ac:dyDescent="0.25">
      <c r="A43" s="104"/>
      <c r="B43" s="262" t="s">
        <v>355</v>
      </c>
      <c r="C43" s="262"/>
      <c r="D43" s="262"/>
      <c r="E43" s="262"/>
      <c r="F43" s="262"/>
      <c r="G43" s="215"/>
      <c r="H43" s="108"/>
    </row>
    <row r="44" spans="1:13" s="39" customFormat="1" ht="18" customHeight="1" x14ac:dyDescent="0.3">
      <c r="A44" s="104">
        <v>10</v>
      </c>
      <c r="B44" s="263" t="s">
        <v>100</v>
      </c>
      <c r="C44" s="263"/>
      <c r="D44" s="263"/>
      <c r="E44" s="263"/>
      <c r="F44" s="264"/>
      <c r="G44" s="216">
        <v>0</v>
      </c>
      <c r="H44" s="214">
        <v>10</v>
      </c>
    </row>
    <row r="45" spans="1:13" s="2" customFormat="1" ht="39" customHeight="1" x14ac:dyDescent="0.25">
      <c r="A45" s="104"/>
      <c r="B45" s="262" t="s">
        <v>359</v>
      </c>
      <c r="C45" s="262"/>
      <c r="D45" s="262"/>
      <c r="E45" s="262"/>
      <c r="F45" s="262"/>
      <c r="G45" s="218" t="str">
        <f>IF(G44=9900,"ERROR. See instructions for Line D", "")</f>
        <v/>
      </c>
      <c r="H45" s="108"/>
    </row>
    <row r="46" spans="1:13" s="39" customFormat="1" ht="18" customHeight="1" x14ac:dyDescent="0.3">
      <c r="A46" s="104">
        <v>11</v>
      </c>
      <c r="B46" s="263" t="s">
        <v>340</v>
      </c>
      <c r="C46" s="263"/>
      <c r="D46" s="263"/>
      <c r="E46" s="263"/>
      <c r="F46" s="264"/>
      <c r="G46" s="216">
        <v>0</v>
      </c>
      <c r="H46" s="214">
        <v>11</v>
      </c>
    </row>
    <row r="47" spans="1:13" s="2" customFormat="1" ht="49.5" customHeight="1" x14ac:dyDescent="0.25">
      <c r="A47" s="106"/>
      <c r="B47" s="262" t="s">
        <v>360</v>
      </c>
      <c r="C47" s="262"/>
      <c r="D47" s="262"/>
      <c r="E47" s="262"/>
      <c r="F47" s="262"/>
      <c r="G47" s="157"/>
      <c r="H47" s="101"/>
    </row>
    <row r="48" spans="1:13" ht="18" customHeight="1" x14ac:dyDescent="0.25">
      <c r="A48" s="104">
        <v>12</v>
      </c>
      <c r="B48" s="265" t="s">
        <v>125</v>
      </c>
      <c r="C48" s="265"/>
      <c r="D48" s="265"/>
      <c r="E48" s="265"/>
      <c r="F48" s="3"/>
      <c r="G48" s="7">
        <f>G38+G40+G42+G44+G46</f>
        <v>0</v>
      </c>
      <c r="H48" s="108">
        <v>12</v>
      </c>
      <c r="M48" s="1"/>
    </row>
    <row r="49" spans="1:9" s="2" customFormat="1" ht="18" customHeight="1" x14ac:dyDescent="0.25">
      <c r="A49" s="107"/>
      <c r="B49" s="3"/>
      <c r="C49" s="3"/>
      <c r="D49" s="3"/>
      <c r="E49" s="3"/>
      <c r="F49" s="8"/>
      <c r="G49" s="9"/>
      <c r="H49" s="114"/>
    </row>
    <row r="50" spans="1:9" s="2" customFormat="1" ht="18" customHeight="1" x14ac:dyDescent="0.25">
      <c r="A50" s="271" t="s">
        <v>122</v>
      </c>
      <c r="B50" s="272"/>
      <c r="C50" s="272"/>
      <c r="D50" s="272"/>
      <c r="E50" s="272"/>
      <c r="F50" s="272"/>
      <c r="G50" s="272"/>
      <c r="H50" s="272"/>
    </row>
    <row r="51" spans="1:9" s="2" customFormat="1" ht="18" customHeight="1" x14ac:dyDescent="0.25">
      <c r="A51" s="103"/>
      <c r="B51" s="224"/>
      <c r="C51" s="224"/>
      <c r="D51" s="224"/>
      <c r="E51" s="224"/>
      <c r="F51" s="224"/>
      <c r="G51" s="228"/>
      <c r="H51" s="105"/>
    </row>
    <row r="52" spans="1:9" s="39" customFormat="1" ht="18" customHeight="1" x14ac:dyDescent="0.3">
      <c r="A52" s="116">
        <v>13</v>
      </c>
      <c r="B52" s="277" t="s">
        <v>253</v>
      </c>
      <c r="C52" s="277"/>
      <c r="D52" s="277"/>
      <c r="E52" s="277"/>
      <c r="F52" s="278"/>
      <c r="G52" s="71" t="s">
        <v>72</v>
      </c>
      <c r="H52" s="115">
        <v>13</v>
      </c>
    </row>
    <row r="53" spans="1:9" s="222" customFormat="1" ht="18" customHeight="1" x14ac:dyDescent="0.25">
      <c r="A53" s="108"/>
      <c r="B53" s="18"/>
      <c r="C53" s="18"/>
      <c r="D53" s="18"/>
      <c r="E53" s="18"/>
      <c r="F53" s="18"/>
      <c r="G53" s="157"/>
      <c r="H53" s="108"/>
    </row>
    <row r="54" spans="1:9" s="39" customFormat="1" ht="18" customHeight="1" x14ac:dyDescent="0.25">
      <c r="A54" s="116">
        <v>14</v>
      </c>
      <c r="B54" s="278" t="s">
        <v>56</v>
      </c>
      <c r="C54" s="290"/>
      <c r="D54" s="290"/>
      <c r="E54" s="291"/>
      <c r="F54" s="46" t="str">
        <f>IF(G52="Y","Not Applicable &gt;&gt;","")</f>
        <v/>
      </c>
      <c r="G54" s="5">
        <v>0</v>
      </c>
      <c r="H54" s="116">
        <v>14</v>
      </c>
      <c r="I54" s="89"/>
    </row>
    <row r="55" spans="1:9" s="2" customFormat="1" ht="18.75" customHeight="1" x14ac:dyDescent="0.25">
      <c r="A55" s="108"/>
      <c r="B55" s="247" t="s">
        <v>325</v>
      </c>
      <c r="C55" s="247"/>
      <c r="D55" s="247"/>
      <c r="E55" s="247"/>
      <c r="F55" s="247"/>
      <c r="G55" s="156"/>
      <c r="H55" s="108"/>
      <c r="I55" s="89"/>
    </row>
    <row r="56" spans="1:9" s="2" customFormat="1" ht="18" customHeight="1" x14ac:dyDescent="0.25">
      <c r="A56" s="271" t="s">
        <v>128</v>
      </c>
      <c r="B56" s="272"/>
      <c r="C56" s="272"/>
      <c r="D56" s="272"/>
      <c r="E56" s="272"/>
      <c r="F56" s="272"/>
      <c r="G56" s="272"/>
      <c r="H56" s="272"/>
    </row>
    <row r="57" spans="1:9" s="2" customFormat="1" ht="10.35" customHeight="1" x14ac:dyDescent="0.25">
      <c r="A57" s="103"/>
      <c r="B57" s="224"/>
      <c r="C57" s="224"/>
      <c r="D57" s="224"/>
      <c r="E57" s="224"/>
      <c r="F57" s="224"/>
      <c r="G57" s="224"/>
      <c r="H57" s="105"/>
    </row>
    <row r="58" spans="1:9" s="2" customFormat="1" ht="35.25" customHeight="1" x14ac:dyDescent="0.25">
      <c r="A58" s="103"/>
      <c r="B58" s="279" t="s">
        <v>341</v>
      </c>
      <c r="C58" s="280"/>
      <c r="D58" s="280"/>
      <c r="E58" s="280"/>
      <c r="F58" s="280"/>
      <c r="G58" s="281"/>
      <c r="H58" s="105"/>
    </row>
    <row r="59" spans="1:9" s="2" customFormat="1" ht="18" customHeight="1" x14ac:dyDescent="0.25">
      <c r="A59" s="103"/>
      <c r="B59" s="63"/>
      <c r="C59" s="63"/>
      <c r="D59" s="224"/>
      <c r="E59" s="224"/>
      <c r="F59" s="224"/>
      <c r="G59" s="224"/>
      <c r="H59" s="105"/>
    </row>
    <row r="60" spans="1:9" s="2" customFormat="1" ht="18" customHeight="1" x14ac:dyDescent="0.25">
      <c r="A60" s="116">
        <v>15</v>
      </c>
      <c r="B60" s="64"/>
      <c r="D60" s="47">
        <f>G22</f>
        <v>0</v>
      </c>
      <c r="E60" s="191" t="s">
        <v>59</v>
      </c>
      <c r="F60" s="191"/>
      <c r="G60" s="227"/>
      <c r="H60" s="116">
        <v>15</v>
      </c>
    </row>
    <row r="61" spans="1:9" s="2" customFormat="1" ht="18" customHeight="1" x14ac:dyDescent="0.25">
      <c r="A61" s="116">
        <v>16</v>
      </c>
      <c r="B61" s="64"/>
      <c r="D61" s="47">
        <f>G24</f>
        <v>0</v>
      </c>
      <c r="E61" s="191" t="s">
        <v>60</v>
      </c>
      <c r="F61" s="191"/>
      <c r="G61" s="227"/>
      <c r="H61" s="116">
        <v>16</v>
      </c>
    </row>
    <row r="62" spans="1:9" s="2" customFormat="1" ht="18" customHeight="1" x14ac:dyDescent="0.25">
      <c r="A62" s="116">
        <v>17</v>
      </c>
      <c r="B62" s="64"/>
      <c r="D62" s="47">
        <f>G26</f>
        <v>0</v>
      </c>
      <c r="E62" s="191" t="s">
        <v>61</v>
      </c>
      <c r="F62" s="191"/>
      <c r="G62" s="227"/>
      <c r="H62" s="116">
        <v>17</v>
      </c>
    </row>
    <row r="63" spans="1:9" s="2" customFormat="1" ht="18" customHeight="1" x14ac:dyDescent="0.25">
      <c r="A63" s="116">
        <v>18</v>
      </c>
      <c r="B63" s="64"/>
      <c r="D63" s="47">
        <f>G28</f>
        <v>0</v>
      </c>
      <c r="E63" s="191" t="s">
        <v>1</v>
      </c>
      <c r="F63" s="191"/>
      <c r="G63" s="227"/>
      <c r="H63" s="116">
        <v>18</v>
      </c>
    </row>
    <row r="64" spans="1:9" s="2" customFormat="1" ht="18" customHeight="1" x14ac:dyDescent="0.25">
      <c r="A64" s="116">
        <v>19</v>
      </c>
      <c r="B64" s="64"/>
      <c r="D64" s="47">
        <f>G30</f>
        <v>0</v>
      </c>
      <c r="E64" s="191" t="s">
        <v>97</v>
      </c>
      <c r="F64" s="191"/>
      <c r="G64" s="227"/>
      <c r="H64" s="116">
        <v>19</v>
      </c>
    </row>
    <row r="65" spans="1:13" s="2" customFormat="1" ht="18" customHeight="1" x14ac:dyDescent="0.25">
      <c r="A65" s="116">
        <v>20</v>
      </c>
      <c r="B65" s="64"/>
      <c r="D65" s="47">
        <f>G38</f>
        <v>0</v>
      </c>
      <c r="E65" s="191" t="s">
        <v>62</v>
      </c>
      <c r="F65" s="191"/>
      <c r="G65" s="227"/>
      <c r="H65" s="116">
        <v>20</v>
      </c>
    </row>
    <row r="66" spans="1:13" s="2" customFormat="1" ht="18" customHeight="1" x14ac:dyDescent="0.25">
      <c r="A66" s="116">
        <v>21</v>
      </c>
      <c r="B66" s="64"/>
      <c r="D66" s="47">
        <f>G40</f>
        <v>0</v>
      </c>
      <c r="E66" s="191" t="s">
        <v>63</v>
      </c>
      <c r="F66" s="191"/>
      <c r="G66" s="227"/>
      <c r="H66" s="116">
        <v>21</v>
      </c>
    </row>
    <row r="67" spans="1:13" s="2" customFormat="1" ht="18" customHeight="1" x14ac:dyDescent="0.25">
      <c r="A67" s="116">
        <v>22</v>
      </c>
      <c r="B67" s="64"/>
      <c r="D67" s="47">
        <f>G42</f>
        <v>0</v>
      </c>
      <c r="E67" s="191" t="s">
        <v>64</v>
      </c>
      <c r="F67" s="191"/>
      <c r="G67" s="227"/>
      <c r="H67" s="116">
        <v>22</v>
      </c>
    </row>
    <row r="68" spans="1:13" s="2" customFormat="1" ht="18" customHeight="1" x14ac:dyDescent="0.25">
      <c r="A68" s="116">
        <v>23</v>
      </c>
      <c r="D68" s="47">
        <f>G44</f>
        <v>0</v>
      </c>
      <c r="E68" s="191" t="s">
        <v>65</v>
      </c>
      <c r="F68" s="191"/>
      <c r="G68" s="227"/>
      <c r="H68" s="116">
        <v>23</v>
      </c>
    </row>
    <row r="69" spans="1:13" s="2" customFormat="1" ht="18" customHeight="1" x14ac:dyDescent="0.25">
      <c r="A69" s="116">
        <v>24</v>
      </c>
      <c r="B69" s="334" t="s">
        <v>315</v>
      </c>
      <c r="C69" s="335"/>
      <c r="D69" s="47">
        <f>G46</f>
        <v>0</v>
      </c>
      <c r="E69" s="191" t="s">
        <v>98</v>
      </c>
      <c r="F69" s="191"/>
      <c r="G69" s="227"/>
      <c r="H69" s="116">
        <v>24</v>
      </c>
    </row>
    <row r="70" spans="1:13" ht="18" customHeight="1" x14ac:dyDescent="0.25">
      <c r="A70" s="202">
        <v>25</v>
      </c>
      <c r="B70" s="336"/>
      <c r="C70" s="337"/>
      <c r="D70" s="7">
        <f>SUM(D60:D69)</f>
        <v>0</v>
      </c>
      <c r="E70" s="192" t="s">
        <v>44</v>
      </c>
      <c r="F70" s="193"/>
      <c r="G70" s="227"/>
      <c r="H70" s="116">
        <v>25</v>
      </c>
      <c r="M70" s="1"/>
    </row>
    <row r="71" spans="1:13" s="2" customFormat="1" ht="18" customHeight="1" x14ac:dyDescent="0.25">
      <c r="A71" s="203">
        <v>26</v>
      </c>
      <c r="B71" s="340" t="s">
        <v>326</v>
      </c>
      <c r="C71" s="340"/>
      <c r="D71" s="47">
        <f>IF(G52="Y",D70*0.25,IF(G52="N",G54,0))</f>
        <v>0</v>
      </c>
      <c r="E71" s="191" t="s">
        <v>126</v>
      </c>
      <c r="F71" s="191"/>
      <c r="G71" s="227"/>
      <c r="H71" s="116">
        <v>26</v>
      </c>
    </row>
    <row r="72" spans="1:13" ht="18" customHeight="1" x14ac:dyDescent="0.25">
      <c r="A72" s="116">
        <v>27</v>
      </c>
      <c r="B72" s="341"/>
      <c r="C72" s="341"/>
      <c r="D72" s="7">
        <f>SUM(D70:D71)</f>
        <v>0</v>
      </c>
      <c r="E72" s="192" t="s">
        <v>68</v>
      </c>
      <c r="F72" s="193"/>
      <c r="G72" s="227"/>
      <c r="H72" s="116">
        <v>27</v>
      </c>
      <c r="M72" s="1"/>
    </row>
    <row r="73" spans="1:13" s="2" customFormat="1" ht="18" customHeight="1" x14ac:dyDescent="0.25">
      <c r="A73" s="108"/>
      <c r="B73" s="341"/>
      <c r="C73" s="341"/>
      <c r="D73" s="338" t="s">
        <v>327</v>
      </c>
      <c r="E73" s="338"/>
      <c r="F73" s="338"/>
      <c r="G73" s="338"/>
      <c r="H73" s="99"/>
    </row>
    <row r="74" spans="1:13" s="2" customFormat="1" ht="33" customHeight="1" x14ac:dyDescent="0.25">
      <c r="A74" s="109"/>
      <c r="B74" s="342"/>
      <c r="C74" s="342"/>
      <c r="D74" s="339"/>
      <c r="E74" s="339"/>
      <c r="F74" s="339"/>
      <c r="G74" s="339"/>
      <c r="H74" s="117"/>
    </row>
    <row r="75" spans="1:13" s="2" customFormat="1" ht="18" customHeight="1" x14ac:dyDescent="0.25">
      <c r="A75" s="271" t="s">
        <v>123</v>
      </c>
      <c r="B75" s="272"/>
      <c r="C75" s="272"/>
      <c r="D75" s="272"/>
      <c r="E75" s="272"/>
      <c r="F75" s="272"/>
      <c r="G75" s="272"/>
      <c r="H75" s="272"/>
    </row>
    <row r="76" spans="1:13" s="2" customFormat="1" ht="18" customHeight="1" x14ac:dyDescent="0.25">
      <c r="A76" s="103"/>
      <c r="B76" s="224"/>
      <c r="C76" s="224"/>
      <c r="D76" s="224"/>
      <c r="E76" s="224"/>
      <c r="F76" s="224"/>
      <c r="G76" s="224"/>
      <c r="H76" s="105"/>
    </row>
    <row r="77" spans="1:13" s="2" customFormat="1" ht="62.1" customHeight="1" x14ac:dyDescent="0.25">
      <c r="A77" s="103"/>
      <c r="B77" s="292" t="s">
        <v>57</v>
      </c>
      <c r="C77" s="293"/>
      <c r="D77" s="293"/>
      <c r="E77" s="293"/>
      <c r="F77" s="293"/>
      <c r="G77" s="294"/>
      <c r="H77" s="105"/>
    </row>
    <row r="78" spans="1:13" s="39" customFormat="1" ht="18" customHeight="1" x14ac:dyDescent="0.25">
      <c r="A78" s="116">
        <v>28</v>
      </c>
      <c r="B78" s="277" t="s">
        <v>124</v>
      </c>
      <c r="C78" s="277"/>
      <c r="D78" s="277"/>
      <c r="E78" s="277"/>
      <c r="F78" s="278"/>
      <c r="G78" s="220">
        <v>0</v>
      </c>
      <c r="H78" s="115">
        <v>28</v>
      </c>
    </row>
    <row r="79" spans="1:13" s="2" customFormat="1" ht="18.75" customHeight="1" x14ac:dyDescent="0.25">
      <c r="A79" s="101"/>
      <c r="B79" s="292" t="s">
        <v>58</v>
      </c>
      <c r="C79" s="293"/>
      <c r="D79" s="293"/>
      <c r="E79" s="293"/>
      <c r="F79" s="293"/>
      <c r="G79" s="157"/>
      <c r="H79" s="114"/>
    </row>
    <row r="80" spans="1:13" s="2" customFormat="1" ht="18" customHeight="1" x14ac:dyDescent="0.25">
      <c r="A80" s="107"/>
      <c r="B80" s="3"/>
      <c r="C80" s="3"/>
      <c r="D80" s="3"/>
      <c r="E80" s="3"/>
      <c r="F80" s="8"/>
      <c r="G80" s="9"/>
      <c r="H80" s="114"/>
    </row>
    <row r="81" spans="1:9" s="2" customFormat="1" ht="18" customHeight="1" x14ac:dyDescent="0.25">
      <c r="A81" s="271" t="s">
        <v>73</v>
      </c>
      <c r="B81" s="272"/>
      <c r="C81" s="272"/>
      <c r="D81" s="272"/>
      <c r="E81" s="272"/>
      <c r="F81" s="272"/>
      <c r="G81" s="272"/>
      <c r="H81" s="272"/>
    </row>
    <row r="82" spans="1:9" s="2" customFormat="1" ht="6.95" customHeight="1" x14ac:dyDescent="0.25">
      <c r="A82" s="103"/>
      <c r="B82" s="224"/>
      <c r="C82" s="224"/>
      <c r="D82" s="224"/>
      <c r="E82" s="224"/>
      <c r="F82" s="224"/>
      <c r="G82" s="224"/>
      <c r="H82" s="105"/>
    </row>
    <row r="83" spans="1:9" s="2" customFormat="1" ht="18" customHeight="1" x14ac:dyDescent="0.25">
      <c r="A83" s="103"/>
      <c r="B83" s="295" t="s">
        <v>338</v>
      </c>
      <c r="C83" s="296"/>
      <c r="D83" s="296"/>
      <c r="E83" s="296"/>
      <c r="F83" s="296"/>
      <c r="G83" s="297"/>
      <c r="H83" s="105"/>
    </row>
    <row r="84" spans="1:9" s="2" customFormat="1" ht="32.450000000000003" customHeight="1" x14ac:dyDescent="0.25">
      <c r="A84" s="103"/>
      <c r="B84" s="298"/>
      <c r="C84" s="299"/>
      <c r="D84" s="299"/>
      <c r="E84" s="299"/>
      <c r="F84" s="299"/>
      <c r="G84" s="300"/>
      <c r="H84" s="105"/>
    </row>
    <row r="85" spans="1:9" s="2" customFormat="1" ht="10.7" customHeight="1" x14ac:dyDescent="0.25">
      <c r="A85" s="103"/>
      <c r="B85" s="224"/>
      <c r="C85" s="224"/>
      <c r="D85" s="228"/>
      <c r="E85" s="228"/>
      <c r="F85" s="228"/>
      <c r="G85" s="228"/>
      <c r="H85" s="105"/>
    </row>
    <row r="86" spans="1:9" s="2" customFormat="1" ht="18" customHeight="1" x14ac:dyDescent="0.25">
      <c r="A86" s="110">
        <v>29</v>
      </c>
      <c r="B86" s="261" t="s">
        <v>39</v>
      </c>
      <c r="C86" s="375"/>
      <c r="D86" s="343" t="s">
        <v>94</v>
      </c>
      <c r="E86" s="344"/>
      <c r="F86" s="344"/>
      <c r="G86" s="345"/>
      <c r="H86" s="120">
        <v>29</v>
      </c>
    </row>
    <row r="87" spans="1:9" s="2" customFormat="1" ht="18" customHeight="1" x14ac:dyDescent="0.25">
      <c r="A87" s="110">
        <v>30</v>
      </c>
      <c r="B87" s="311" t="s">
        <v>53</v>
      </c>
      <c r="C87" s="312"/>
      <c r="D87" s="197" t="s">
        <v>94</v>
      </c>
      <c r="E87" s="198" t="str">
        <f>IF(D87="[Select]","",VLOOKUP(D87,$B$209:$D$213,3,FALSE))</f>
        <v/>
      </c>
      <c r="F87" s="199"/>
      <c r="G87" s="219"/>
      <c r="H87" s="110">
        <v>30</v>
      </c>
    </row>
    <row r="88" spans="1:9" s="2" customFormat="1" ht="18" customHeight="1" x14ac:dyDescent="0.25">
      <c r="A88" s="110">
        <v>31</v>
      </c>
      <c r="B88" s="311" t="s">
        <v>193</v>
      </c>
      <c r="C88" s="312"/>
      <c r="D88" s="149" t="s">
        <v>94</v>
      </c>
      <c r="E88" s="146">
        <f>IF(OR(D86="[SELECT]",D87="[SELECT]",D88="[SELECT]"),0,1)</f>
        <v>0</v>
      </c>
      <c r="F88" s="78"/>
      <c r="G88" s="225"/>
      <c r="H88" s="110">
        <v>31</v>
      </c>
    </row>
    <row r="89" spans="1:9" s="2" customFormat="1" ht="18" customHeight="1" x14ac:dyDescent="0.25">
      <c r="A89" s="110"/>
      <c r="B89" s="224"/>
      <c r="C89" s="224"/>
      <c r="D89" s="224"/>
      <c r="E89" s="224"/>
      <c r="F89" s="224"/>
      <c r="G89" s="224"/>
      <c r="H89" s="110"/>
    </row>
    <row r="90" spans="1:9" s="2" customFormat="1" ht="18" customHeight="1" x14ac:dyDescent="0.25">
      <c r="A90" s="110"/>
      <c r="B90" s="88"/>
      <c r="C90" s="376" t="s">
        <v>249</v>
      </c>
      <c r="D90" s="377"/>
      <c r="E90" s="377"/>
      <c r="F90" s="378"/>
      <c r="G90" s="224"/>
      <c r="H90" s="110"/>
    </row>
    <row r="91" spans="1:9" s="2" customFormat="1" ht="37.35" customHeight="1" x14ac:dyDescent="0.25">
      <c r="A91" s="111"/>
      <c r="B91" s="133"/>
      <c r="C91" s="381" t="s">
        <v>41</v>
      </c>
      <c r="D91" s="382"/>
      <c r="E91" s="383"/>
      <c r="F91" s="137" t="s">
        <v>42</v>
      </c>
      <c r="G91" s="51"/>
      <c r="H91" s="51"/>
      <c r="I91" s="110"/>
    </row>
    <row r="92" spans="1:9" s="2" customFormat="1" ht="18" customHeight="1" x14ac:dyDescent="0.25">
      <c r="A92" s="100"/>
      <c r="B92" s="134"/>
      <c r="C92" s="81" t="s">
        <v>14</v>
      </c>
      <c r="D92" s="81" t="s">
        <v>277</v>
      </c>
      <c r="E92" s="81" t="s">
        <v>16</v>
      </c>
      <c r="F92" s="81" t="s">
        <v>17</v>
      </c>
      <c r="G92" s="51"/>
      <c r="H92" s="51"/>
      <c r="I92" s="110"/>
    </row>
    <row r="93" spans="1:9" s="35" customFormat="1" ht="45.6" customHeight="1" x14ac:dyDescent="0.25">
      <c r="A93" s="100">
        <v>32</v>
      </c>
      <c r="B93" s="118"/>
      <c r="C93" s="138" t="str">
        <f>IF($E$88=0,"",IF($D$88="Y","Not Eligible",VLOOKUP($D$86&amp;"-"&amp;$E$87,$B$217:$N$257,2,FALSE)))</f>
        <v/>
      </c>
      <c r="D93" s="138" t="str">
        <f>IF($E$88=0,"",IF($D$88="Y","Not Eligible",VLOOKUP($D$86&amp;"-"&amp;$E$87,$B$217:$N$257,5,FALSE)))</f>
        <v/>
      </c>
      <c r="E93" s="138" t="str">
        <f>IF($E$88=0,"",IF($D$88="Y","Not Eligible",VLOOKUP($D$86&amp;"-"&amp;$E$87,$B$217:$N$257,8,FALSE)))</f>
        <v/>
      </c>
      <c r="F93" s="138" t="str">
        <f>IF($E$88=0,"",IF(AND($D$88="Y",E87&gt;2),"Not Eligible",IF(AND($D$88="Y",E87&lt;3),"Optional",VLOOKUP($D$86&amp;"-"&amp;$E$87,$B$217:$N$257,10,FALSE))))</f>
        <v/>
      </c>
      <c r="G93" s="79"/>
      <c r="H93" s="110">
        <v>32</v>
      </c>
    </row>
    <row r="94" spans="1:9" s="36" customFormat="1" ht="18" customHeight="1" x14ac:dyDescent="0.2">
      <c r="A94" s="100"/>
      <c r="B94" s="135"/>
      <c r="C94" s="83" t="s">
        <v>173</v>
      </c>
      <c r="D94" s="83" t="s">
        <v>278</v>
      </c>
      <c r="E94" s="83" t="s">
        <v>174</v>
      </c>
      <c r="F94" s="83" t="s">
        <v>176</v>
      </c>
      <c r="G94" s="80"/>
      <c r="H94" s="80"/>
      <c r="I94" s="99"/>
    </row>
    <row r="95" spans="1:9" s="36" customFormat="1" ht="94.7" customHeight="1" x14ac:dyDescent="0.2">
      <c r="A95" s="100" t="s">
        <v>180</v>
      </c>
      <c r="B95" s="136"/>
      <c r="C95" s="82" t="str">
        <f>IF($E$88=0,"",IF($D$88="Y","Interim Clergy Not Eligible for CRSP (DB/DC)",VLOOKUP($D$86&amp;"-"&amp;$E$87,$B$217:$N$257,3,FALSE)))</f>
        <v/>
      </c>
      <c r="D95" s="82" t="str">
        <f>IF($E$88=0,"",IF($D$88="Y","Interim Clergy Are NOT Eligible for CPP",VLOOKUP($D$86&amp;"-"&amp;$E$87,$B$217:$N$257,6,FALSE)))</f>
        <v/>
      </c>
      <c r="E95" s="82" t="str">
        <f>IF($E$88=0,"",IF($D$88="Y","Interim Clergy are NOT eligible for UMPIP",VLOOKUP($D$86&amp;"-"&amp;$E$87,$B$217:$N$257,9,FALSE)))</f>
        <v/>
      </c>
      <c r="F95" s="82" t="str">
        <f>IF($E$88=0,"",IF($D$88="Y","Interim Clergy Are NOT Eligible for Healthflex",VLOOKUP($D$86&amp;"-"&amp;$E$87,$B$217:$N$257,11,FALSE)))</f>
        <v/>
      </c>
      <c r="G95" s="80"/>
      <c r="H95" s="99" t="s">
        <v>180</v>
      </c>
    </row>
    <row r="96" spans="1:9" s="36" customFormat="1" ht="18" hidden="1" customHeight="1" x14ac:dyDescent="0.2">
      <c r="A96" s="100"/>
      <c r="B96" s="98"/>
      <c r="C96" s="98"/>
      <c r="D96" s="98"/>
      <c r="E96" s="98"/>
      <c r="F96" s="98"/>
      <c r="G96" s="37"/>
      <c r="H96" s="118"/>
    </row>
    <row r="97" spans="1:13" s="2" customFormat="1" ht="18" customHeight="1" x14ac:dyDescent="0.25">
      <c r="A97" s="271" t="s">
        <v>331</v>
      </c>
      <c r="B97" s="272"/>
      <c r="C97" s="272"/>
      <c r="D97" s="272"/>
      <c r="E97" s="272"/>
      <c r="F97" s="272"/>
      <c r="G97" s="272"/>
      <c r="H97" s="327"/>
    </row>
    <row r="98" spans="1:13" s="2" customFormat="1" ht="10.5" customHeight="1" x14ac:dyDescent="0.25">
      <c r="A98" s="112"/>
      <c r="B98" s="20"/>
      <c r="C98" s="20"/>
      <c r="D98" s="20"/>
      <c r="E98" s="20"/>
      <c r="F98" s="20"/>
      <c r="G98" s="20"/>
      <c r="H98" s="119"/>
    </row>
    <row r="99" spans="1:13" s="2" customFormat="1" ht="18" customHeight="1" x14ac:dyDescent="0.25">
      <c r="A99" s="112"/>
      <c r="B99" s="296" t="s">
        <v>317</v>
      </c>
      <c r="C99" s="301"/>
      <c r="D99" s="301"/>
      <c r="E99" s="301"/>
      <c r="F99" s="301"/>
      <c r="G99" s="301"/>
      <c r="H99" s="119"/>
    </row>
    <row r="100" spans="1:13" s="2" customFormat="1" ht="32.25" customHeight="1" x14ac:dyDescent="0.25">
      <c r="A100" s="112"/>
      <c r="B100" s="302"/>
      <c r="C100" s="302"/>
      <c r="D100" s="302"/>
      <c r="E100" s="302"/>
      <c r="F100" s="302"/>
      <c r="G100" s="302"/>
      <c r="H100" s="119"/>
    </row>
    <row r="101" spans="1:13" s="2" customFormat="1" ht="0.95" customHeight="1" x14ac:dyDescent="0.25">
      <c r="A101" s="112"/>
      <c r="B101" s="20"/>
      <c r="C101" s="20"/>
      <c r="D101" s="20"/>
      <c r="E101" s="20"/>
      <c r="F101" s="20"/>
      <c r="G101" s="20"/>
      <c r="H101" s="119"/>
    </row>
    <row r="102" spans="1:13" ht="18" customHeight="1" x14ac:dyDescent="0.25">
      <c r="A102" s="110">
        <v>33</v>
      </c>
      <c r="B102" s="255" t="s">
        <v>328</v>
      </c>
      <c r="C102" s="255"/>
      <c r="D102" s="255"/>
      <c r="E102" s="255"/>
      <c r="F102" s="61">
        <f>D72</f>
        <v>0</v>
      </c>
      <c r="H102" s="110">
        <v>33</v>
      </c>
      <c r="M102" s="1"/>
    </row>
    <row r="103" spans="1:13" s="2" customFormat="1" ht="9" customHeight="1" x14ac:dyDescent="0.25">
      <c r="A103" s="110"/>
      <c r="B103" s="18"/>
      <c r="C103" s="18"/>
      <c r="D103" s="18"/>
      <c r="E103" s="18"/>
      <c r="F103" s="11"/>
      <c r="G103" s="14"/>
      <c r="H103" s="110"/>
    </row>
    <row r="104" spans="1:13" ht="18" customHeight="1" x14ac:dyDescent="0.25">
      <c r="A104" s="110"/>
      <c r="B104" s="306" t="s">
        <v>29</v>
      </c>
      <c r="C104" s="306"/>
      <c r="D104" s="306"/>
      <c r="E104" s="12" t="s">
        <v>31</v>
      </c>
      <c r="F104" s="65" t="s">
        <v>127</v>
      </c>
      <c r="G104" s="48"/>
      <c r="H104" s="110"/>
      <c r="M104" s="1"/>
    </row>
    <row r="105" spans="1:13" ht="18" customHeight="1" x14ac:dyDescent="0.25">
      <c r="A105" s="110">
        <v>34</v>
      </c>
      <c r="B105" s="307" t="s">
        <v>43</v>
      </c>
      <c r="C105" s="307"/>
      <c r="D105" s="307"/>
      <c r="E105" s="13" t="str">
        <f>IF(E88=0,"",IF(C93="Required",0.12*E170,C93))</f>
        <v/>
      </c>
      <c r="F105" s="62">
        <f>IF(C93="Not Eligible","Not Eligible",IF(C93="",0,MIN(E105,F102*0.12)))</f>
        <v>0</v>
      </c>
      <c r="G105" s="48"/>
      <c r="H105" s="110">
        <v>34</v>
      </c>
      <c r="M105" s="1"/>
    </row>
    <row r="106" spans="1:13" ht="18" customHeight="1" x14ac:dyDescent="0.25">
      <c r="A106" s="110">
        <v>35</v>
      </c>
      <c r="B106" s="307" t="s">
        <v>250</v>
      </c>
      <c r="C106" s="307"/>
      <c r="D106" s="307"/>
      <c r="E106" s="13" t="str">
        <f>IF(E88=0,"",IF(C93="Required","No Limit",C93))</f>
        <v/>
      </c>
      <c r="F106" s="62">
        <f>IF(C93="Not Eligible","Not Eligible",IF(C93="",0,F102*0.02))</f>
        <v>0</v>
      </c>
      <c r="G106" s="48" t="s">
        <v>21</v>
      </c>
      <c r="H106" s="110">
        <v>35</v>
      </c>
      <c r="M106" s="1"/>
    </row>
    <row r="107" spans="1:13" ht="18" customHeight="1" x14ac:dyDescent="0.25">
      <c r="A107" s="110" t="s">
        <v>133</v>
      </c>
      <c r="B107" s="307" t="s">
        <v>251</v>
      </c>
      <c r="C107" s="307"/>
      <c r="D107" s="307"/>
      <c r="E107" s="13" t="str">
        <f>IF(E88=0,"",IF(C93="Required","No Limit",C93))</f>
        <v/>
      </c>
      <c r="F107" s="160">
        <f>IF(C93="Not Eligible","Not Eligible",F102*0.01)</f>
        <v>0</v>
      </c>
      <c r="G107" s="69" t="s">
        <v>160</v>
      </c>
      <c r="H107" s="110" t="s">
        <v>133</v>
      </c>
      <c r="M107" s="1"/>
    </row>
    <row r="108" spans="1:13" ht="18" customHeight="1" x14ac:dyDescent="0.3">
      <c r="A108" s="110">
        <v>36</v>
      </c>
      <c r="B108" s="255" t="s">
        <v>69</v>
      </c>
      <c r="C108" s="255"/>
      <c r="D108" s="255"/>
      <c r="E108" s="255"/>
      <c r="F108" s="68">
        <f>IF(C93="Not Eligible","Not Eligible",SUM(F105:F107))</f>
        <v>0</v>
      </c>
      <c r="G108" s="71"/>
      <c r="H108" s="120">
        <v>36</v>
      </c>
      <c r="M108" s="1"/>
    </row>
    <row r="109" spans="1:13" s="2" customFormat="1" ht="31.5" customHeight="1" x14ac:dyDescent="0.25">
      <c r="A109" s="110"/>
      <c r="B109" s="287" t="s">
        <v>329</v>
      </c>
      <c r="C109" s="288"/>
      <c r="D109" s="288"/>
      <c r="E109" s="288"/>
      <c r="F109" s="289"/>
      <c r="G109" s="70"/>
      <c r="H109" s="110"/>
    </row>
    <row r="110" spans="1:13" ht="15.75" customHeight="1" x14ac:dyDescent="0.25">
      <c r="A110" s="110"/>
      <c r="B110" s="306" t="s">
        <v>342</v>
      </c>
      <c r="C110" s="306"/>
      <c r="D110" s="306"/>
      <c r="E110" s="12" t="s">
        <v>132</v>
      </c>
      <c r="F110" s="65" t="s">
        <v>127</v>
      </c>
      <c r="G110" s="48" t="s">
        <v>15</v>
      </c>
      <c r="H110" s="110"/>
      <c r="M110" s="1"/>
    </row>
    <row r="111" spans="1:13" ht="18" customHeight="1" x14ac:dyDescent="0.25">
      <c r="A111" s="110">
        <v>37</v>
      </c>
      <c r="B111" s="379" t="s">
        <v>46</v>
      </c>
      <c r="C111" s="380"/>
      <c r="D111" s="60"/>
      <c r="E111" s="13" t="str">
        <f>IF(E88=0,"",IF(D93="Required",E173,E173))</f>
        <v/>
      </c>
      <c r="F111" s="62">
        <f>IF(D93="Not Eligible","Not Eligible",IF(D93="",0,MIN(E111,F102*0.03)))</f>
        <v>0</v>
      </c>
      <c r="G111" s="48" t="s">
        <v>160</v>
      </c>
      <c r="H111" s="110">
        <v>37</v>
      </c>
      <c r="M111" s="1"/>
    </row>
    <row r="112" spans="1:13" ht="18" customHeight="1" x14ac:dyDescent="0.3">
      <c r="A112" s="110">
        <v>38</v>
      </c>
      <c r="B112" s="255" t="s">
        <v>279</v>
      </c>
      <c r="C112" s="255"/>
      <c r="D112" s="255"/>
      <c r="E112" s="255"/>
      <c r="F112" s="66">
        <f>F111</f>
        <v>0</v>
      </c>
      <c r="G112" s="71" t="s">
        <v>75</v>
      </c>
      <c r="H112" s="110">
        <v>38</v>
      </c>
      <c r="M112" s="1"/>
    </row>
    <row r="113" spans="1:10" s="2" customFormat="1" ht="9.75" customHeight="1" x14ac:dyDescent="0.25">
      <c r="A113" s="110"/>
      <c r="B113" s="18"/>
      <c r="C113" s="18"/>
      <c r="D113" s="18"/>
      <c r="E113" s="18"/>
      <c r="F113" s="11"/>
      <c r="G113" s="16"/>
      <c r="H113" s="110"/>
    </row>
    <row r="114" spans="1:10" s="2" customFormat="1" ht="18" customHeight="1" x14ac:dyDescent="0.25">
      <c r="A114" s="110"/>
      <c r="B114" s="306" t="s">
        <v>30</v>
      </c>
      <c r="C114" s="306"/>
      <c r="D114" s="12" t="s">
        <v>350</v>
      </c>
      <c r="E114" s="12" t="s">
        <v>252</v>
      </c>
      <c r="F114" s="206" t="s">
        <v>164</v>
      </c>
      <c r="G114" s="48" t="s">
        <v>16</v>
      </c>
      <c r="H114" s="110"/>
    </row>
    <row r="115" spans="1:10" s="2" customFormat="1" ht="18" customHeight="1" x14ac:dyDescent="0.3">
      <c r="A115" s="110">
        <v>39</v>
      </c>
      <c r="B115" s="307" t="s">
        <v>178</v>
      </c>
      <c r="C115" s="307"/>
      <c r="D115" s="234" t="s">
        <v>348</v>
      </c>
      <c r="E115" s="204" t="str">
        <f>IF(OR(F115="",F115=0),"",F115/F102)</f>
        <v/>
      </c>
      <c r="F115" s="208">
        <v>0</v>
      </c>
      <c r="G115" s="205" t="s">
        <v>160</v>
      </c>
      <c r="H115" s="110">
        <v>39</v>
      </c>
    </row>
    <row r="116" spans="1:10" s="2" customFormat="1" ht="18" customHeight="1" x14ac:dyDescent="0.3">
      <c r="A116" s="110">
        <v>40</v>
      </c>
      <c r="B116" s="255" t="s">
        <v>214</v>
      </c>
      <c r="C116" s="255"/>
      <c r="D116" s="255"/>
      <c r="E116" s="255"/>
      <c r="F116" s="207">
        <f>IF(E93="Not Eligible","Not Eligible",IF(OR(E93="",F115=""),0,F115))</f>
        <v>0</v>
      </c>
      <c r="G116" s="71" t="s">
        <v>75</v>
      </c>
      <c r="H116" s="110">
        <v>40</v>
      </c>
      <c r="J116" s="19"/>
    </row>
    <row r="117" spans="1:10" s="2" customFormat="1" ht="27.6" customHeight="1" x14ac:dyDescent="0.3">
      <c r="A117" s="110"/>
      <c r="B117" s="282" t="s">
        <v>347</v>
      </c>
      <c r="C117" s="283"/>
      <c r="D117" s="283"/>
      <c r="E117" s="283"/>
      <c r="F117" s="284"/>
      <c r="G117" s="158"/>
      <c r="H117" s="110"/>
      <c r="J117" s="67"/>
    </row>
    <row r="118" spans="1:10" customFormat="1" ht="12" customHeight="1" x14ac:dyDescent="0.25">
      <c r="B118" s="384" t="s">
        <v>349</v>
      </c>
      <c r="C118" s="385"/>
      <c r="D118" s="385"/>
      <c r="E118" s="385"/>
      <c r="F118" s="385"/>
    </row>
    <row r="119" spans="1:10" s="2" customFormat="1" ht="11.45" customHeight="1" x14ac:dyDescent="0.25">
      <c r="A119" s="110"/>
      <c r="B119" s="287"/>
      <c r="C119" s="288"/>
      <c r="D119" s="288"/>
      <c r="E119" s="288"/>
      <c r="F119" s="289"/>
      <c r="G119" s="48" t="s">
        <v>23</v>
      </c>
      <c r="H119" s="110"/>
      <c r="J119" s="19"/>
    </row>
    <row r="120" spans="1:10" s="2" customFormat="1" ht="18" customHeight="1" x14ac:dyDescent="0.3">
      <c r="A120" s="110"/>
      <c r="B120" s="349" t="s">
        <v>106</v>
      </c>
      <c r="C120" s="350"/>
      <c r="D120" s="351"/>
      <c r="E120" s="352"/>
      <c r="F120" s="12" t="s">
        <v>107</v>
      </c>
      <c r="G120" s="48" t="s">
        <v>160</v>
      </c>
      <c r="H120" s="110"/>
      <c r="J120" s="19"/>
    </row>
    <row r="121" spans="1:10" s="2" customFormat="1" ht="18" customHeight="1" x14ac:dyDescent="0.3">
      <c r="A121" s="110">
        <v>41</v>
      </c>
      <c r="B121" s="237"/>
      <c r="C121" s="3"/>
      <c r="D121" s="239"/>
      <c r="E121" s="386" t="s">
        <v>351</v>
      </c>
      <c r="F121" s="387"/>
      <c r="G121" s="71" t="s">
        <v>75</v>
      </c>
      <c r="H121" s="110">
        <v>41</v>
      </c>
      <c r="J121" s="19"/>
    </row>
    <row r="122" spans="1:10" s="2" customFormat="1" ht="18" customHeight="1" x14ac:dyDescent="0.25">
      <c r="A122" s="110"/>
      <c r="B122" s="15"/>
      <c r="C122" s="236"/>
      <c r="D122" s="238"/>
      <c r="E122" s="59" t="s">
        <v>45</v>
      </c>
      <c r="F122" s="235" t="str">
        <f>IF($F$93="Not Eligible","Not Eligible",IF(OR($G$121="Y", F93="Required"),10320,"N/A"))</f>
        <v>N/A</v>
      </c>
      <c r="G122" s="240"/>
      <c r="H122" s="110"/>
      <c r="J122" s="19"/>
    </row>
    <row r="123" spans="1:10" s="2" customFormat="1" ht="18" customHeight="1" x14ac:dyDescent="0.25">
      <c r="A123" s="110">
        <v>42</v>
      </c>
      <c r="B123" s="391" t="s">
        <v>356</v>
      </c>
      <c r="C123" s="392"/>
      <c r="D123" s="392"/>
      <c r="E123" s="392"/>
      <c r="F123" s="392"/>
      <c r="G123" s="393"/>
      <c r="H123" s="110">
        <v>42</v>
      </c>
      <c r="J123" s="19"/>
    </row>
    <row r="124" spans="1:10" s="2" customFormat="1" ht="18" customHeight="1" x14ac:dyDescent="0.25">
      <c r="A124" s="110">
        <v>43</v>
      </c>
      <c r="B124" s="244"/>
      <c r="C124" s="245"/>
      <c r="D124" s="245"/>
      <c r="E124" s="245"/>
      <c r="F124" s="245"/>
      <c r="G124" s="246"/>
      <c r="H124" s="110">
        <v>43</v>
      </c>
      <c r="J124" s="19"/>
    </row>
    <row r="125" spans="1:10" s="2" customFormat="1" ht="11.45" customHeight="1" x14ac:dyDescent="0.25">
      <c r="A125" s="101"/>
      <c r="B125" s="244"/>
      <c r="C125" s="245"/>
      <c r="D125" s="245"/>
      <c r="E125" s="245"/>
      <c r="F125" s="245"/>
      <c r="G125" s="246"/>
      <c r="H125" s="105"/>
      <c r="J125" s="19"/>
    </row>
    <row r="126" spans="1:10" s="2" customFormat="1" ht="11.1" customHeight="1" x14ac:dyDescent="0.25">
      <c r="A126" s="101"/>
      <c r="B126" s="244"/>
      <c r="C126" s="245"/>
      <c r="D126" s="245"/>
      <c r="E126" s="245"/>
      <c r="F126" s="245"/>
      <c r="G126" s="246"/>
      <c r="H126" s="105"/>
      <c r="J126" s="19"/>
    </row>
    <row r="127" spans="1:10" s="188" customFormat="1" ht="23.45" customHeight="1" thickBot="1" x14ac:dyDescent="0.3">
      <c r="A127" s="186"/>
      <c r="B127" s="241"/>
      <c r="C127" s="242"/>
      <c r="D127" s="242"/>
      <c r="E127" s="242"/>
      <c r="F127" s="242"/>
      <c r="G127" s="243"/>
      <c r="H127" s="187"/>
      <c r="J127" s="189"/>
    </row>
    <row r="128" spans="1:10" s="2" customFormat="1" ht="18" customHeight="1" thickBot="1" x14ac:dyDescent="0.35">
      <c r="A128" s="308" t="str">
        <f>"Church Conference Compensation Summary Report for: "&amp;Pastor_Name</f>
        <v xml:space="preserve">Church Conference Compensation Summary Report for: </v>
      </c>
      <c r="B128" s="309"/>
      <c r="C128" s="309"/>
      <c r="D128" s="309"/>
      <c r="E128" s="309"/>
      <c r="F128" s="309"/>
      <c r="G128" s="309"/>
      <c r="H128" s="310"/>
      <c r="I128" s="51"/>
      <c r="J128" s="19"/>
    </row>
    <row r="129" spans="1:10" s="233" customFormat="1" ht="18" customHeight="1" x14ac:dyDescent="0.2">
      <c r="A129" s="374" t="s">
        <v>334</v>
      </c>
      <c r="B129" s="374"/>
      <c r="C129" s="374"/>
      <c r="D129" s="374"/>
      <c r="E129" s="374"/>
      <c r="F129" s="374"/>
      <c r="G129" s="374"/>
      <c r="H129" s="374"/>
    </row>
    <row r="130" spans="1:10" s="2" customFormat="1" ht="37.35" customHeight="1" x14ac:dyDescent="0.25">
      <c r="A130" s="303" t="str">
        <f>F11&amp;" FINANCIAL OBLIGATION FOR "&amp;Pastor_Name</f>
        <v xml:space="preserve"> FINANCIAL OBLIGATION FOR </v>
      </c>
      <c r="B130" s="304"/>
      <c r="C130" s="304"/>
      <c r="D130" s="304"/>
      <c r="E130" s="304"/>
      <c r="F130" s="304"/>
      <c r="G130" s="304"/>
      <c r="H130" s="305"/>
    </row>
    <row r="131" spans="1:10" s="2" customFormat="1" ht="18" customHeight="1" x14ac:dyDescent="0.25">
      <c r="A131" s="165"/>
      <c r="B131" s="224"/>
      <c r="C131" s="388"/>
      <c r="D131" s="389"/>
      <c r="E131" s="389"/>
      <c r="F131" s="390"/>
      <c r="G131" s="224"/>
      <c r="H131" s="161"/>
    </row>
    <row r="132" spans="1:10" s="2" customFormat="1" ht="18" customHeight="1" x14ac:dyDescent="0.25">
      <c r="A132" s="165"/>
      <c r="B132" s="139"/>
      <c r="C132" s="316" t="s">
        <v>343</v>
      </c>
      <c r="D132" s="316"/>
      <c r="E132" s="316"/>
      <c r="F132" s="316"/>
      <c r="G132" s="52"/>
      <c r="H132" s="161"/>
    </row>
    <row r="133" spans="1:10" s="2" customFormat="1" ht="18" customHeight="1" thickBot="1" x14ac:dyDescent="0.3">
      <c r="A133" s="165"/>
      <c r="B133" s="85"/>
      <c r="C133" s="317"/>
      <c r="D133" s="317"/>
      <c r="E133" s="317"/>
      <c r="F133" s="317"/>
      <c r="G133" s="85"/>
      <c r="H133" s="161"/>
    </row>
    <row r="134" spans="1:10" s="2" customFormat="1" ht="18" customHeight="1" x14ac:dyDescent="0.25">
      <c r="A134" s="166"/>
      <c r="B134" s="91"/>
      <c r="C134" s="394" t="s">
        <v>248</v>
      </c>
      <c r="D134" s="395"/>
      <c r="E134" s="396"/>
      <c r="F134" s="403" t="s">
        <v>179</v>
      </c>
      <c r="G134" s="51"/>
      <c r="H134" s="162"/>
      <c r="I134" s="87"/>
    </row>
    <row r="135" spans="1:10" s="2" customFormat="1" ht="18" customHeight="1" x14ac:dyDescent="0.25">
      <c r="A135" s="166"/>
      <c r="B135" s="91"/>
      <c r="C135" s="397"/>
      <c r="D135" s="398"/>
      <c r="E135" s="399"/>
      <c r="F135" s="404"/>
      <c r="G135" s="51"/>
      <c r="H135" s="162"/>
      <c r="I135" s="87"/>
    </row>
    <row r="136" spans="1:10" s="2" customFormat="1" ht="18" customHeight="1" x14ac:dyDescent="0.25">
      <c r="A136" s="167">
        <v>44</v>
      </c>
      <c r="B136" s="92"/>
      <c r="C136" s="400" t="s">
        <v>99</v>
      </c>
      <c r="D136" s="401"/>
      <c r="E136" s="402"/>
      <c r="F136" s="95" t="str">
        <f>IF(G52="Y", "YES","")</f>
        <v/>
      </c>
      <c r="G136" s="93"/>
      <c r="H136" s="163">
        <v>44</v>
      </c>
      <c r="I136" s="86"/>
    </row>
    <row r="137" spans="1:10" s="2" customFormat="1" ht="18" customHeight="1" x14ac:dyDescent="0.25">
      <c r="A137" s="167">
        <v>45</v>
      </c>
      <c r="B137" s="92"/>
      <c r="C137" s="248" t="s">
        <v>44</v>
      </c>
      <c r="D137" s="249"/>
      <c r="E137" s="250"/>
      <c r="F137" s="96">
        <f>D70</f>
        <v>0</v>
      </c>
      <c r="G137" s="93"/>
      <c r="H137" s="163">
        <v>45</v>
      </c>
      <c r="I137" s="86"/>
    </row>
    <row r="138" spans="1:10" s="2" customFormat="1" ht="18" customHeight="1" x14ac:dyDescent="0.25">
      <c r="A138" s="163">
        <v>46</v>
      </c>
      <c r="B138" s="92"/>
      <c r="C138" s="248" t="s">
        <v>318</v>
      </c>
      <c r="D138" s="249"/>
      <c r="E138" s="250"/>
      <c r="F138" s="96">
        <f>IF(G52="N",G54,0)</f>
        <v>0</v>
      </c>
      <c r="G138" s="93"/>
      <c r="H138" s="163">
        <v>46</v>
      </c>
      <c r="I138" s="86"/>
    </row>
    <row r="139" spans="1:10" s="2" customFormat="1" ht="18" customHeight="1" x14ac:dyDescent="0.25">
      <c r="A139" s="163">
        <v>47</v>
      </c>
      <c r="B139" s="90"/>
      <c r="C139" s="248" t="s">
        <v>322</v>
      </c>
      <c r="D139" s="249"/>
      <c r="E139" s="250"/>
      <c r="F139" s="96" t="str">
        <f>IF(OR(G121="Y", F93="Required"),F122,IF(G121="","Particpating?",0))</f>
        <v>Particpating?</v>
      </c>
      <c r="G139" s="94"/>
      <c r="H139" s="163">
        <v>47</v>
      </c>
    </row>
    <row r="140" spans="1:10" s="2" customFormat="1" ht="18" customHeight="1" x14ac:dyDescent="0.25">
      <c r="A140" s="163">
        <v>48</v>
      </c>
      <c r="B140" s="90"/>
      <c r="C140" s="248" t="s">
        <v>319</v>
      </c>
      <c r="D140" s="249"/>
      <c r="E140" s="250"/>
      <c r="F140" s="96" t="str">
        <f>IF(OR(G108="Y", D93="Required"),F105,IF(G108="","Particpating?",0))</f>
        <v>Particpating?</v>
      </c>
      <c r="G140" s="94"/>
      <c r="H140" s="163">
        <v>48</v>
      </c>
      <c r="I140" s="368" t="s">
        <v>275</v>
      </c>
      <c r="J140" s="371">
        <f>SUM(F140:F142)</f>
        <v>0</v>
      </c>
    </row>
    <row r="141" spans="1:10" s="2" customFormat="1" ht="18" customHeight="1" x14ac:dyDescent="0.25">
      <c r="A141" s="163">
        <v>49</v>
      </c>
      <c r="B141" s="90"/>
      <c r="C141" s="248" t="s">
        <v>320</v>
      </c>
      <c r="D141" s="249"/>
      <c r="E141" s="250"/>
      <c r="F141" s="96" t="str">
        <f>IF(OR(G108="Y", D93="Required"),SUM(F106:F107),IF(G108="","Particpating?",0))</f>
        <v>Particpating?</v>
      </c>
      <c r="G141" s="94"/>
      <c r="H141" s="163">
        <v>49</v>
      </c>
      <c r="I141" s="369"/>
      <c r="J141" s="372"/>
    </row>
    <row r="142" spans="1:10" s="2" customFormat="1" ht="18" customHeight="1" x14ac:dyDescent="0.25">
      <c r="A142" s="163">
        <v>50</v>
      </c>
      <c r="B142" s="90"/>
      <c r="C142" s="248" t="s">
        <v>321</v>
      </c>
      <c r="D142" s="249"/>
      <c r="E142" s="250"/>
      <c r="F142" s="96" t="str">
        <f>IF(OR(G112="Y", C93="Required"),F112,IF(G112="","Particpating?",0))</f>
        <v>Particpating?</v>
      </c>
      <c r="G142" s="94"/>
      <c r="H142" s="163">
        <v>50</v>
      </c>
      <c r="I142" s="370"/>
      <c r="J142" s="373"/>
    </row>
    <row r="143" spans="1:10" s="2" customFormat="1" ht="18" customHeight="1" x14ac:dyDescent="0.25">
      <c r="A143" s="163">
        <v>51</v>
      </c>
      <c r="B143" s="90"/>
      <c r="C143" s="248" t="s">
        <v>74</v>
      </c>
      <c r="D143" s="249"/>
      <c r="E143" s="250"/>
      <c r="F143" s="96">
        <f>G78</f>
        <v>0</v>
      </c>
      <c r="G143" s="93"/>
      <c r="H143" s="163">
        <v>51</v>
      </c>
      <c r="I143" s="86"/>
    </row>
    <row r="144" spans="1:10" s="2" customFormat="1" ht="18" customHeight="1" x14ac:dyDescent="0.25">
      <c r="A144" s="163">
        <v>52</v>
      </c>
      <c r="B144" s="90"/>
      <c r="C144" s="321" t="s">
        <v>102</v>
      </c>
      <c r="D144" s="322"/>
      <c r="E144" s="323"/>
      <c r="F144" s="97">
        <f>SUM(F137:F143)</f>
        <v>0</v>
      </c>
      <c r="G144" s="93"/>
      <c r="H144" s="163">
        <v>52</v>
      </c>
      <c r="I144" s="86"/>
    </row>
    <row r="145" spans="1:13" s="2" customFormat="1" ht="18" customHeight="1" x14ac:dyDescent="0.25">
      <c r="A145" s="166"/>
      <c r="B145" s="49"/>
      <c r="C145" s="324" t="s">
        <v>330</v>
      </c>
      <c r="D145" s="325"/>
      <c r="E145" s="325"/>
      <c r="F145" s="326"/>
      <c r="G145" s="49"/>
      <c r="H145" s="164"/>
      <c r="I145" s="86"/>
    </row>
    <row r="146" spans="1:13" s="2" customFormat="1" ht="18" customHeight="1" x14ac:dyDescent="0.25">
      <c r="A146" s="166"/>
      <c r="B146" s="49"/>
      <c r="C146" s="362" t="s">
        <v>323</v>
      </c>
      <c r="D146" s="363"/>
      <c r="E146" s="363"/>
      <c r="F146" s="364"/>
      <c r="G146" s="49"/>
      <c r="H146" s="164"/>
      <c r="I146" s="84"/>
    </row>
    <row r="147" spans="1:13" s="2" customFormat="1" ht="18" customHeight="1" thickBot="1" x14ac:dyDescent="0.3">
      <c r="A147" s="166"/>
      <c r="B147" s="49"/>
      <c r="C147" s="365"/>
      <c r="D147" s="366"/>
      <c r="E147" s="366"/>
      <c r="F147" s="367"/>
      <c r="G147" s="49"/>
      <c r="H147" s="164"/>
      <c r="I147" s="85"/>
    </row>
    <row r="148" spans="1:13" s="2" customFormat="1" ht="18" customHeight="1" x14ac:dyDescent="0.25">
      <c r="A148" s="165"/>
      <c r="B148" s="226"/>
      <c r="C148" s="50"/>
      <c r="D148" s="229"/>
      <c r="E148" s="230"/>
      <c r="F148" s="231"/>
      <c r="G148" s="85"/>
      <c r="H148" s="161"/>
    </row>
    <row r="149" spans="1:13" s="2" customFormat="1" ht="18" customHeight="1" x14ac:dyDescent="0.25">
      <c r="A149" s="318" t="s">
        <v>177</v>
      </c>
      <c r="B149" s="319"/>
      <c r="C149" s="319"/>
      <c r="D149" s="319"/>
      <c r="E149" s="319"/>
      <c r="F149" s="319"/>
      <c r="G149" s="319"/>
      <c r="H149" s="320"/>
    </row>
    <row r="150" spans="1:13" ht="15" customHeight="1" x14ac:dyDescent="0.25">
      <c r="A150" s="168"/>
      <c r="B150" s="10"/>
      <c r="C150" s="10"/>
      <c r="D150" s="10"/>
      <c r="E150" s="10"/>
      <c r="F150" s="10"/>
      <c r="G150" s="10"/>
      <c r="H150" s="161"/>
      <c r="M150" s="1"/>
    </row>
    <row r="151" spans="1:13" ht="15" customHeight="1" x14ac:dyDescent="0.25">
      <c r="A151" s="168"/>
      <c r="B151" s="353" t="s">
        <v>324</v>
      </c>
      <c r="C151" s="354"/>
      <c r="D151" s="354"/>
      <c r="E151" s="354"/>
      <c r="F151" s="354"/>
      <c r="G151" s="355"/>
      <c r="H151" s="161"/>
      <c r="M151" s="1"/>
    </row>
    <row r="152" spans="1:13" ht="15" customHeight="1" x14ac:dyDescent="0.25">
      <c r="A152" s="168"/>
      <c r="B152" s="356"/>
      <c r="C152" s="357"/>
      <c r="D152" s="357"/>
      <c r="E152" s="357"/>
      <c r="F152" s="357"/>
      <c r="G152" s="358"/>
      <c r="H152" s="161"/>
      <c r="M152" s="1"/>
    </row>
    <row r="153" spans="1:13" ht="36.75" customHeight="1" x14ac:dyDescent="0.25">
      <c r="A153" s="168"/>
      <c r="B153" s="359"/>
      <c r="C153" s="360"/>
      <c r="D153" s="360"/>
      <c r="E153" s="360"/>
      <c r="F153" s="360"/>
      <c r="G153" s="361"/>
      <c r="H153" s="161"/>
      <c r="M153" s="1"/>
    </row>
    <row r="154" spans="1:13" s="2" customFormat="1" ht="18" customHeight="1" x14ac:dyDescent="0.25">
      <c r="A154" s="168"/>
      <c r="B154" s="226"/>
      <c r="C154" s="226"/>
      <c r="D154" s="226"/>
      <c r="E154" s="226"/>
      <c r="F154" s="226"/>
      <c r="G154" s="226"/>
      <c r="H154" s="161"/>
    </row>
    <row r="155" spans="1:13" s="2" customFormat="1" ht="18" customHeight="1" thickBot="1" x14ac:dyDescent="0.35">
      <c r="A155" s="168"/>
      <c r="B155" s="285" t="s">
        <v>70</v>
      </c>
      <c r="C155" s="286"/>
      <c r="D155" s="210"/>
      <c r="E155" s="232"/>
      <c r="F155" s="144" t="s">
        <v>215</v>
      </c>
      <c r="G155" s="226"/>
      <c r="H155" s="161"/>
    </row>
    <row r="156" spans="1:13" s="2" customFormat="1" ht="18" customHeight="1" x14ac:dyDescent="0.25">
      <c r="A156" s="168"/>
      <c r="B156" s="313" t="s">
        <v>216</v>
      </c>
      <c r="C156" s="315"/>
      <c r="D156" s="346"/>
      <c r="E156" s="347"/>
      <c r="F156" s="209"/>
      <c r="G156" s="226"/>
      <c r="H156" s="161"/>
    </row>
    <row r="157" spans="1:13" s="2" customFormat="1" ht="28.35" customHeight="1" thickBot="1" x14ac:dyDescent="0.35">
      <c r="A157" s="168"/>
      <c r="B157" s="285" t="s">
        <v>71</v>
      </c>
      <c r="C157" s="286"/>
      <c r="D157" s="212"/>
      <c r="E157" s="213"/>
      <c r="F157" s="144" t="s">
        <v>215</v>
      </c>
      <c r="G157" s="226"/>
      <c r="H157" s="161"/>
    </row>
    <row r="158" spans="1:13" s="2" customFormat="1" ht="18" customHeight="1" x14ac:dyDescent="0.25">
      <c r="A158" s="168"/>
      <c r="B158" s="313" t="s">
        <v>216</v>
      </c>
      <c r="C158" s="315"/>
      <c r="D158" s="346"/>
      <c r="E158" s="347"/>
      <c r="F158" s="211"/>
      <c r="G158" s="226"/>
      <c r="H158" s="161"/>
    </row>
    <row r="159" spans="1:13" s="2" customFormat="1" ht="28.35" customHeight="1" thickBot="1" x14ac:dyDescent="0.35">
      <c r="A159" s="168"/>
      <c r="B159" s="285" t="s">
        <v>247</v>
      </c>
      <c r="C159" s="286"/>
      <c r="D159" s="212"/>
      <c r="E159" s="213"/>
      <c r="F159" s="144" t="s">
        <v>215</v>
      </c>
      <c r="G159" s="226"/>
      <c r="H159" s="161"/>
    </row>
    <row r="160" spans="1:13" s="2" customFormat="1" ht="18" customHeight="1" x14ac:dyDescent="0.25">
      <c r="A160" s="168"/>
      <c r="B160" s="313" t="s">
        <v>216</v>
      </c>
      <c r="C160" s="315"/>
      <c r="D160" s="346"/>
      <c r="E160" s="347"/>
      <c r="F160" s="211"/>
      <c r="G160" s="226"/>
      <c r="H160" s="161"/>
    </row>
    <row r="161" spans="1:13" s="2" customFormat="1" ht="28.35" customHeight="1" thickBot="1" x14ac:dyDescent="0.35">
      <c r="A161" s="168"/>
      <c r="B161" s="285" t="s">
        <v>246</v>
      </c>
      <c r="C161" s="286"/>
      <c r="D161" s="141"/>
      <c r="E161" s="142"/>
      <c r="F161" s="144" t="s">
        <v>215</v>
      </c>
      <c r="G161" s="226"/>
      <c r="H161" s="161"/>
    </row>
    <row r="162" spans="1:13" s="2" customFormat="1" ht="18" customHeight="1" x14ac:dyDescent="0.25">
      <c r="A162" s="168"/>
      <c r="B162" s="313" t="s">
        <v>216</v>
      </c>
      <c r="C162" s="314"/>
      <c r="D162" s="348"/>
      <c r="E162" s="348"/>
      <c r="F162" s="140"/>
      <c r="G162" s="226"/>
      <c r="H162" s="161"/>
    </row>
    <row r="163" spans="1:13" s="2" customFormat="1" ht="12" customHeight="1" x14ac:dyDescent="0.25">
      <c r="A163" s="168"/>
      <c r="B163" s="54"/>
      <c r="C163" s="55"/>
      <c r="D163" s="143"/>
      <c r="E163" s="143"/>
      <c r="F163" s="56"/>
      <c r="G163" s="53"/>
      <c r="H163" s="161"/>
    </row>
    <row r="164" spans="1:13" s="2" customFormat="1" ht="18" customHeight="1" x14ac:dyDescent="0.25">
      <c r="A164" s="169"/>
      <c r="B164" s="328" t="s">
        <v>226</v>
      </c>
      <c r="C164" s="329"/>
      <c r="D164" s="329"/>
      <c r="E164" s="329"/>
      <c r="F164" s="329"/>
      <c r="G164" s="330"/>
      <c r="H164" s="170"/>
    </row>
    <row r="165" spans="1:13" s="2" customFormat="1" ht="116.45" customHeight="1" x14ac:dyDescent="0.25">
      <c r="A165" s="169"/>
      <c r="B165" s="331" t="s">
        <v>345</v>
      </c>
      <c r="C165" s="332"/>
      <c r="D165" s="332"/>
      <c r="E165" s="332"/>
      <c r="F165" s="332"/>
      <c r="G165" s="333"/>
      <c r="H165" s="170"/>
    </row>
    <row r="166" spans="1:13" s="2" customFormat="1" ht="18" customHeight="1" x14ac:dyDescent="0.25">
      <c r="A166" s="168"/>
      <c r="B166" s="171"/>
      <c r="C166" s="171"/>
      <c r="D166" s="171"/>
      <c r="E166" s="171"/>
      <c r="F166" s="171"/>
      <c r="G166" s="171"/>
      <c r="H166" s="161"/>
    </row>
    <row r="167" spans="1:13" s="2" customFormat="1" ht="18" hidden="1" customHeight="1" x14ac:dyDescent="0.25">
      <c r="A167" s="103"/>
      <c r="B167" s="226"/>
      <c r="C167" s="226"/>
      <c r="D167" s="226"/>
      <c r="E167" s="226"/>
      <c r="F167" s="226"/>
      <c r="G167" s="226"/>
      <c r="H167" s="105"/>
    </row>
    <row r="168" spans="1:13" s="2" customFormat="1" ht="18" hidden="1" customHeight="1" x14ac:dyDescent="0.25">
      <c r="A168" s="271" t="s">
        <v>130</v>
      </c>
      <c r="B168" s="272"/>
      <c r="C168" s="272"/>
      <c r="D168" s="272"/>
      <c r="E168" s="272"/>
      <c r="F168" s="272"/>
      <c r="G168" s="327"/>
      <c r="H168" s="105"/>
    </row>
    <row r="169" spans="1:13" ht="15" hidden="1" customHeight="1" x14ac:dyDescent="0.25">
      <c r="A169" s="107"/>
      <c r="B169" s="22" t="s">
        <v>257</v>
      </c>
      <c r="C169" s="22"/>
      <c r="D169" s="22"/>
      <c r="E169" s="22">
        <v>2020</v>
      </c>
      <c r="F169" s="22">
        <v>2019</v>
      </c>
      <c r="G169" s="22">
        <v>2018</v>
      </c>
      <c r="M169" s="1"/>
    </row>
    <row r="170" spans="1:13" ht="15" hidden="1" customHeight="1" x14ac:dyDescent="0.25">
      <c r="A170" s="107"/>
      <c r="B170" s="1" t="s">
        <v>8</v>
      </c>
      <c r="E170" s="74">
        <v>72648</v>
      </c>
      <c r="F170" s="74">
        <v>71361</v>
      </c>
      <c r="G170" s="74">
        <v>70202</v>
      </c>
      <c r="H170" s="121"/>
      <c r="M170" s="1"/>
    </row>
    <row r="171" spans="1:13" ht="15" hidden="1" customHeight="1" x14ac:dyDescent="0.25">
      <c r="A171" s="107"/>
      <c r="B171" s="1" t="s">
        <v>2</v>
      </c>
      <c r="E171" s="23">
        <f>E170*2</f>
        <v>145296</v>
      </c>
      <c r="F171" s="23">
        <f>F170*2</f>
        <v>142722</v>
      </c>
      <c r="G171" s="23">
        <f>G170*2</f>
        <v>140404</v>
      </c>
      <c r="H171" s="121"/>
      <c r="M171" s="1"/>
    </row>
    <row r="172" spans="1:13" ht="15" hidden="1" customHeight="1" x14ac:dyDescent="0.25">
      <c r="A172" s="107"/>
      <c r="B172" s="2" t="s">
        <v>6</v>
      </c>
      <c r="C172" s="2"/>
      <c r="D172" s="2"/>
      <c r="E172" s="23">
        <f>E170*0.12</f>
        <v>8717.76</v>
      </c>
      <c r="F172" s="23">
        <f>F170*0.12</f>
        <v>8563.32</v>
      </c>
      <c r="G172" s="23">
        <f>G170*0.12</f>
        <v>8424.24</v>
      </c>
      <c r="M172" s="1"/>
    </row>
    <row r="173" spans="1:13" ht="15" hidden="1" customHeight="1" x14ac:dyDescent="0.25">
      <c r="A173" s="107"/>
      <c r="B173" s="2" t="s">
        <v>5</v>
      </c>
      <c r="C173" s="2"/>
      <c r="D173" s="2"/>
      <c r="E173" s="23">
        <f>(2*E170)*0.03</f>
        <v>4358.88</v>
      </c>
      <c r="F173" s="23">
        <f>(2*F170)*0.03</f>
        <v>4281.66</v>
      </c>
      <c r="G173" s="23">
        <f>(2*G170)*0.03</f>
        <v>4212.12</v>
      </c>
      <c r="H173" s="122"/>
      <c r="M173" s="1"/>
    </row>
    <row r="174" spans="1:13" ht="15" hidden="1" customHeight="1" x14ac:dyDescent="0.25">
      <c r="A174" s="107"/>
      <c r="B174" s="1" t="s">
        <v>7</v>
      </c>
      <c r="E174" s="23" t="s">
        <v>189</v>
      </c>
      <c r="F174" s="23" t="s">
        <v>189</v>
      </c>
      <c r="G174" s="23">
        <f>G170*0.6</f>
        <v>42121.2</v>
      </c>
      <c r="H174" s="121"/>
      <c r="M174" s="1"/>
    </row>
    <row r="175" spans="1:13" ht="15" hidden="1" customHeight="1" x14ac:dyDescent="0.25">
      <c r="A175" s="107"/>
      <c r="E175" s="23"/>
      <c r="F175" s="23"/>
      <c r="G175" s="23"/>
      <c r="H175" s="121"/>
      <c r="M175" s="1"/>
    </row>
    <row r="176" spans="1:13" ht="15" hidden="1" customHeight="1" x14ac:dyDescent="0.25">
      <c r="A176" s="107"/>
      <c r="B176" s="2" t="s">
        <v>4</v>
      </c>
      <c r="C176" s="2"/>
      <c r="D176" s="2"/>
      <c r="E176" s="74">
        <v>44012</v>
      </c>
      <c r="F176" s="74">
        <v>43149</v>
      </c>
      <c r="G176" s="74">
        <v>42303</v>
      </c>
      <c r="H176" s="122"/>
      <c r="M176" s="1"/>
    </row>
    <row r="177" spans="1:13" ht="15" hidden="1" customHeight="1" x14ac:dyDescent="0.25">
      <c r="A177" s="107"/>
      <c r="B177" s="2" t="s">
        <v>103</v>
      </c>
      <c r="C177" s="2"/>
      <c r="D177" s="2"/>
      <c r="E177" s="74">
        <v>19866</v>
      </c>
      <c r="F177" s="74">
        <v>19866</v>
      </c>
      <c r="G177" s="74">
        <v>19866</v>
      </c>
      <c r="H177" s="122"/>
      <c r="M177" s="1"/>
    </row>
    <row r="178" spans="1:13" ht="15" hidden="1" customHeight="1" x14ac:dyDescent="0.25">
      <c r="A178" s="107"/>
      <c r="B178" s="2" t="s">
        <v>9</v>
      </c>
      <c r="C178" s="2"/>
      <c r="D178" s="2"/>
      <c r="E178" s="23">
        <f>E176+E177</f>
        <v>63878</v>
      </c>
      <c r="F178" s="23">
        <f>F176+F177</f>
        <v>63015</v>
      </c>
      <c r="G178" s="23">
        <f>G176+G177</f>
        <v>62169</v>
      </c>
      <c r="H178" s="122"/>
      <c r="M178" s="1"/>
    </row>
    <row r="179" spans="1:13" ht="15" hidden="1" customHeight="1" x14ac:dyDescent="0.25">
      <c r="A179" s="107"/>
      <c r="M179" s="1"/>
    </row>
    <row r="180" spans="1:13" ht="15" hidden="1" customHeight="1" x14ac:dyDescent="0.25">
      <c r="A180" s="107"/>
      <c r="B180" s="38" t="s">
        <v>280</v>
      </c>
      <c r="C180" s="24" t="s">
        <v>47</v>
      </c>
      <c r="D180" s="24" t="s">
        <v>0</v>
      </c>
      <c r="E180" s="24" t="s">
        <v>3</v>
      </c>
      <c r="G180" s="184"/>
      <c r="M180" s="1"/>
    </row>
    <row r="181" spans="1:13" ht="15" hidden="1" customHeight="1" x14ac:dyDescent="0.25">
      <c r="A181" s="107"/>
      <c r="B181" s="222" t="s">
        <v>94</v>
      </c>
      <c r="C181" s="25">
        <v>0</v>
      </c>
      <c r="D181" s="25">
        <v>0</v>
      </c>
      <c r="E181" s="25">
        <v>0</v>
      </c>
      <c r="M181" s="1"/>
    </row>
    <row r="182" spans="1:13" ht="15" hidden="1" customHeight="1" x14ac:dyDescent="0.25">
      <c r="A182" s="107"/>
      <c r="B182" s="222" t="s">
        <v>258</v>
      </c>
      <c r="C182" s="75">
        <v>113</v>
      </c>
      <c r="D182" s="75">
        <v>860</v>
      </c>
      <c r="E182" s="25">
        <f>C182+D182</f>
        <v>973</v>
      </c>
      <c r="M182" s="1"/>
    </row>
    <row r="183" spans="1:13" ht="15" hidden="1" customHeight="1" x14ac:dyDescent="0.25">
      <c r="A183" s="107"/>
      <c r="B183" s="222" t="s">
        <v>259</v>
      </c>
      <c r="C183" s="75">
        <v>385</v>
      </c>
      <c r="D183" s="75">
        <v>860</v>
      </c>
      <c r="E183" s="25">
        <f>C183+D183</f>
        <v>1245</v>
      </c>
      <c r="M183" s="1"/>
    </row>
    <row r="184" spans="1:13" ht="15" hidden="1" customHeight="1" thickBot="1" x14ac:dyDescent="0.3">
      <c r="A184" s="107"/>
      <c r="B184" s="183" t="s">
        <v>260</v>
      </c>
      <c r="C184" s="76">
        <v>549</v>
      </c>
      <c r="D184" s="76">
        <v>860</v>
      </c>
      <c r="E184" s="77">
        <f>C184+D184</f>
        <v>1409</v>
      </c>
      <c r="M184" s="1"/>
    </row>
    <row r="185" spans="1:13" ht="15" hidden="1" customHeight="1" x14ac:dyDescent="0.25">
      <c r="A185" s="107"/>
      <c r="B185" s="222" t="s">
        <v>94</v>
      </c>
      <c r="C185" s="25">
        <v>0</v>
      </c>
      <c r="D185" s="25">
        <v>0</v>
      </c>
      <c r="E185" s="25">
        <v>0</v>
      </c>
      <c r="M185" s="1"/>
    </row>
    <row r="186" spans="1:13" ht="15" hidden="1" customHeight="1" x14ac:dyDescent="0.25">
      <c r="A186" s="107"/>
      <c r="B186" s="222" t="s">
        <v>261</v>
      </c>
      <c r="C186" s="75">
        <v>83</v>
      </c>
      <c r="D186" s="75">
        <v>860</v>
      </c>
      <c r="E186" s="25">
        <f>C186+D186</f>
        <v>943</v>
      </c>
      <c r="M186" s="1"/>
    </row>
    <row r="187" spans="1:13" ht="15" hidden="1" customHeight="1" x14ac:dyDescent="0.25">
      <c r="A187" s="107"/>
      <c r="B187" s="222" t="s">
        <v>311</v>
      </c>
      <c r="C187" s="75">
        <v>330</v>
      </c>
      <c r="D187" s="75">
        <v>860</v>
      </c>
      <c r="E187" s="25">
        <f>C187+D187</f>
        <v>1190</v>
      </c>
      <c r="M187" s="1"/>
    </row>
    <row r="188" spans="1:13" ht="15" hidden="1" customHeight="1" x14ac:dyDescent="0.25">
      <c r="A188" s="107"/>
      <c r="B188" s="195" t="s">
        <v>262</v>
      </c>
      <c r="C188" s="182">
        <v>466</v>
      </c>
      <c r="D188" s="182">
        <v>860</v>
      </c>
      <c r="E188" s="196">
        <f>C188+D188</f>
        <v>1326</v>
      </c>
      <c r="M188" s="1"/>
    </row>
    <row r="189" spans="1:13" ht="15" hidden="1" customHeight="1" thickBot="1" x14ac:dyDescent="0.3">
      <c r="A189" s="107"/>
      <c r="B189" s="183" t="s">
        <v>316</v>
      </c>
      <c r="C189" s="76">
        <v>236</v>
      </c>
      <c r="D189" s="76">
        <v>860</v>
      </c>
      <c r="E189" s="77">
        <f>C189+D189</f>
        <v>1096</v>
      </c>
      <c r="M189" s="1"/>
    </row>
    <row r="190" spans="1:13" ht="15" hidden="1" customHeight="1" x14ac:dyDescent="0.25">
      <c r="A190" s="107"/>
      <c r="B190" s="222" t="s">
        <v>94</v>
      </c>
      <c r="C190" s="25">
        <v>0</v>
      </c>
      <c r="D190" s="25">
        <v>0</v>
      </c>
      <c r="E190" s="25">
        <v>0</v>
      </c>
      <c r="M190" s="1"/>
    </row>
    <row r="191" spans="1:13" ht="15" hidden="1" customHeight="1" x14ac:dyDescent="0.25">
      <c r="A191" s="107"/>
      <c r="B191" s="222" t="s">
        <v>263</v>
      </c>
      <c r="C191" s="75">
        <v>15</v>
      </c>
      <c r="D191" s="75">
        <v>860</v>
      </c>
      <c r="E191" s="25">
        <f>C191+D191</f>
        <v>875</v>
      </c>
      <c r="M191" s="1"/>
    </row>
    <row r="192" spans="1:13" ht="15" hidden="1" customHeight="1" x14ac:dyDescent="0.25">
      <c r="A192" s="107"/>
      <c r="B192" s="222" t="s">
        <v>264</v>
      </c>
      <c r="C192" s="75">
        <v>181</v>
      </c>
      <c r="D192" s="75">
        <v>860</v>
      </c>
      <c r="E192" s="25">
        <f>C192+D192</f>
        <v>1041</v>
      </c>
      <c r="M192" s="1"/>
    </row>
    <row r="193" spans="1:13" ht="15" hidden="1" customHeight="1" thickBot="1" x14ac:dyDescent="0.3">
      <c r="A193" s="107"/>
      <c r="B193" s="183" t="s">
        <v>265</v>
      </c>
      <c r="C193" s="76">
        <v>358</v>
      </c>
      <c r="D193" s="76">
        <v>860</v>
      </c>
      <c r="E193" s="77">
        <f>C193+D193</f>
        <v>1218</v>
      </c>
      <c r="M193" s="1"/>
    </row>
    <row r="194" spans="1:13" ht="15" hidden="1" customHeight="1" x14ac:dyDescent="0.25">
      <c r="A194" s="107"/>
      <c r="B194" s="222" t="s">
        <v>94</v>
      </c>
      <c r="C194" s="25">
        <v>0</v>
      </c>
      <c r="D194" s="25">
        <v>0</v>
      </c>
      <c r="E194" s="25">
        <v>0</v>
      </c>
      <c r="M194" s="1"/>
    </row>
    <row r="195" spans="1:13" ht="15" hidden="1" customHeight="1" x14ac:dyDescent="0.25">
      <c r="A195" s="107"/>
      <c r="B195" s="222" t="s">
        <v>266</v>
      </c>
      <c r="C195" s="75">
        <v>81</v>
      </c>
      <c r="D195" s="75">
        <v>860</v>
      </c>
      <c r="E195" s="25">
        <f>C195+D195</f>
        <v>941</v>
      </c>
      <c r="M195" s="1"/>
    </row>
    <row r="196" spans="1:13" ht="15" hidden="1" customHeight="1" x14ac:dyDescent="0.25">
      <c r="A196" s="107"/>
      <c r="B196" s="222" t="s">
        <v>267</v>
      </c>
      <c r="C196" s="75">
        <v>317</v>
      </c>
      <c r="D196" s="75">
        <v>860</v>
      </c>
      <c r="E196" s="25">
        <f>C196+D196</f>
        <v>1177</v>
      </c>
      <c r="M196" s="1"/>
    </row>
    <row r="197" spans="1:13" ht="15" hidden="1" customHeight="1" thickBot="1" x14ac:dyDescent="0.3">
      <c r="A197" s="107"/>
      <c r="B197" s="183" t="s">
        <v>268</v>
      </c>
      <c r="C197" s="76">
        <v>453</v>
      </c>
      <c r="D197" s="76">
        <v>860</v>
      </c>
      <c r="E197" s="77">
        <f>C197+D197</f>
        <v>1313</v>
      </c>
      <c r="M197" s="1"/>
    </row>
    <row r="198" spans="1:13" ht="15" hidden="1" customHeight="1" x14ac:dyDescent="0.25">
      <c r="A198" s="107"/>
      <c r="B198" s="222" t="s">
        <v>94</v>
      </c>
      <c r="C198" s="25">
        <v>0</v>
      </c>
      <c r="D198" s="25">
        <v>0</v>
      </c>
      <c r="E198" s="25">
        <v>0</v>
      </c>
      <c r="M198" s="1"/>
    </row>
    <row r="199" spans="1:13" ht="15" hidden="1" customHeight="1" x14ac:dyDescent="0.25">
      <c r="A199" s="107"/>
      <c r="B199" s="222" t="s">
        <v>269</v>
      </c>
      <c r="C199" s="75">
        <v>49</v>
      </c>
      <c r="D199" s="75">
        <v>860</v>
      </c>
      <c r="E199" s="25">
        <f>C199+D199</f>
        <v>909</v>
      </c>
      <c r="M199" s="1"/>
    </row>
    <row r="200" spans="1:13" ht="15" hidden="1" customHeight="1" x14ac:dyDescent="0.25">
      <c r="A200" s="107"/>
      <c r="B200" s="222" t="s">
        <v>270</v>
      </c>
      <c r="C200" s="75">
        <v>251</v>
      </c>
      <c r="D200" s="75">
        <v>860</v>
      </c>
      <c r="E200" s="25">
        <f>C200+D200</f>
        <v>1111</v>
      </c>
      <c r="M200" s="1"/>
    </row>
    <row r="201" spans="1:13" ht="15" hidden="1" customHeight="1" thickBot="1" x14ac:dyDescent="0.3">
      <c r="A201" s="107"/>
      <c r="B201" s="183" t="s">
        <v>271</v>
      </c>
      <c r="C201" s="76">
        <v>359</v>
      </c>
      <c r="D201" s="76">
        <v>860</v>
      </c>
      <c r="E201" s="77">
        <f>C201+D201</f>
        <v>1219</v>
      </c>
      <c r="M201" s="1"/>
    </row>
    <row r="202" spans="1:13" ht="15" hidden="1" customHeight="1" x14ac:dyDescent="0.25">
      <c r="A202" s="107"/>
      <c r="B202" s="222" t="s">
        <v>94</v>
      </c>
      <c r="C202" s="25">
        <v>0</v>
      </c>
      <c r="D202" s="25">
        <v>0</v>
      </c>
      <c r="E202" s="25">
        <v>0</v>
      </c>
      <c r="M202" s="1"/>
    </row>
    <row r="203" spans="1:13" ht="15" hidden="1" customHeight="1" x14ac:dyDescent="0.25">
      <c r="A203" s="107"/>
      <c r="B203" s="222" t="s">
        <v>272</v>
      </c>
      <c r="C203" s="75">
        <v>11</v>
      </c>
      <c r="D203" s="75">
        <v>860</v>
      </c>
      <c r="E203" s="25">
        <f>C203+D203</f>
        <v>871</v>
      </c>
      <c r="M203" s="1"/>
    </row>
    <row r="204" spans="1:13" ht="15" hidden="1" customHeight="1" x14ac:dyDescent="0.25">
      <c r="A204" s="107"/>
      <c r="B204" s="222" t="s">
        <v>273</v>
      </c>
      <c r="C204" s="75">
        <v>59</v>
      </c>
      <c r="D204" s="75">
        <v>860</v>
      </c>
      <c r="E204" s="25">
        <f>C204+D204</f>
        <v>919</v>
      </c>
      <c r="M204" s="1"/>
    </row>
    <row r="205" spans="1:13" ht="15" hidden="1" customHeight="1" thickBot="1" x14ac:dyDescent="0.3">
      <c r="A205" s="107"/>
      <c r="B205" s="183" t="s">
        <v>274</v>
      </c>
      <c r="C205" s="76">
        <v>90</v>
      </c>
      <c r="D205" s="76">
        <v>860</v>
      </c>
      <c r="E205" s="77">
        <f>C205+D205</f>
        <v>950</v>
      </c>
      <c r="M205" s="1"/>
    </row>
    <row r="206" spans="1:13" ht="15" hidden="1" customHeight="1" x14ac:dyDescent="0.25">
      <c r="A206" s="107"/>
      <c r="B206" s="222"/>
      <c r="C206" s="25"/>
      <c r="D206" s="25"/>
      <c r="E206" s="25"/>
      <c r="M206" s="1"/>
    </row>
    <row r="207" spans="1:13" ht="15" hidden="1" customHeight="1" x14ac:dyDescent="0.25">
      <c r="A207" s="107"/>
      <c r="M207" s="1"/>
    </row>
    <row r="208" spans="1:13" ht="15" hidden="1" customHeight="1" x14ac:dyDescent="0.25">
      <c r="A208" s="107"/>
      <c r="B208" s="26" t="s">
        <v>34</v>
      </c>
      <c r="C208" s="26" t="s">
        <v>52</v>
      </c>
      <c r="D208" s="26" t="s">
        <v>49</v>
      </c>
      <c r="M208" s="1"/>
    </row>
    <row r="209" spans="1:15" ht="15" hidden="1" customHeight="1" x14ac:dyDescent="0.25">
      <c r="A209" s="107"/>
      <c r="B209" s="39" t="s">
        <v>94</v>
      </c>
      <c r="C209" s="39"/>
      <c r="D209" s="39"/>
      <c r="M209" s="1"/>
    </row>
    <row r="210" spans="1:15" ht="15" hidden="1" customHeight="1" x14ac:dyDescent="0.25">
      <c r="A210" s="107"/>
      <c r="B210" s="39" t="s">
        <v>35</v>
      </c>
      <c r="C210" s="27">
        <v>1</v>
      </c>
      <c r="D210" s="39">
        <v>1</v>
      </c>
      <c r="M210" s="1"/>
    </row>
    <row r="211" spans="1:15" ht="15" hidden="1" customHeight="1" x14ac:dyDescent="0.25">
      <c r="A211" s="107"/>
      <c r="B211" s="39" t="s">
        <v>36</v>
      </c>
      <c r="C211" s="27">
        <v>0.75</v>
      </c>
      <c r="D211" s="39">
        <v>2</v>
      </c>
      <c r="M211" s="1"/>
    </row>
    <row r="212" spans="1:15" ht="15" hidden="1" customHeight="1" x14ac:dyDescent="0.25">
      <c r="A212" s="107"/>
      <c r="B212" s="39" t="s">
        <v>37</v>
      </c>
      <c r="C212" s="27">
        <v>0.5</v>
      </c>
      <c r="D212" s="39">
        <v>3</v>
      </c>
      <c r="M212" s="1"/>
    </row>
    <row r="213" spans="1:15" ht="15" hidden="1" customHeight="1" x14ac:dyDescent="0.25">
      <c r="A213" s="107"/>
      <c r="B213" s="39" t="s">
        <v>38</v>
      </c>
      <c r="C213" s="27">
        <v>0.25</v>
      </c>
      <c r="D213" s="39">
        <v>4</v>
      </c>
      <c r="M213" s="1"/>
    </row>
    <row r="214" spans="1:15" ht="15" hidden="1" customHeight="1" x14ac:dyDescent="0.25">
      <c r="A214" s="107"/>
    </row>
    <row r="215" spans="1:15" s="57" customFormat="1" ht="16.5" hidden="1" x14ac:dyDescent="0.2">
      <c r="A215" s="107"/>
      <c r="B215" s="28">
        <v>1</v>
      </c>
      <c r="C215" s="28">
        <v>2</v>
      </c>
      <c r="D215" s="28">
        <v>3</v>
      </c>
      <c r="E215" s="28">
        <v>4</v>
      </c>
      <c r="F215" s="28">
        <v>5</v>
      </c>
      <c r="G215" s="28">
        <v>6</v>
      </c>
      <c r="H215" s="123">
        <v>7</v>
      </c>
      <c r="I215" s="43">
        <v>8</v>
      </c>
      <c r="J215" s="43">
        <v>9</v>
      </c>
      <c r="K215" s="190">
        <v>10</v>
      </c>
      <c r="L215" s="28">
        <v>11</v>
      </c>
      <c r="M215" s="28">
        <v>12</v>
      </c>
      <c r="N215" s="28">
        <v>13</v>
      </c>
      <c r="O215" s="191"/>
    </row>
    <row r="216" spans="1:15" s="58" customFormat="1" ht="40.5" hidden="1" x14ac:dyDescent="0.2">
      <c r="A216" s="113"/>
      <c r="B216" s="28" t="s">
        <v>28</v>
      </c>
      <c r="C216" s="28" t="s">
        <v>21</v>
      </c>
      <c r="D216" s="29" t="s">
        <v>22</v>
      </c>
      <c r="E216" s="29" t="s">
        <v>32</v>
      </c>
      <c r="F216" s="28" t="s">
        <v>15</v>
      </c>
      <c r="G216" s="28" t="s">
        <v>295</v>
      </c>
      <c r="H216" s="123" t="s">
        <v>48</v>
      </c>
      <c r="I216" s="43" t="s">
        <v>16</v>
      </c>
      <c r="J216" s="43" t="s">
        <v>174</v>
      </c>
      <c r="K216" s="190" t="s">
        <v>23</v>
      </c>
      <c r="L216" s="29" t="s">
        <v>24</v>
      </c>
      <c r="M216" s="29" t="s">
        <v>33</v>
      </c>
      <c r="N216" s="29" t="s">
        <v>49</v>
      </c>
    </row>
    <row r="217" spans="1:15" s="58" customFormat="1" ht="13.5" hidden="1" x14ac:dyDescent="0.2">
      <c r="A217" s="113"/>
      <c r="B217" s="200" t="s">
        <v>94</v>
      </c>
      <c r="C217" s="31"/>
      <c r="D217" s="32"/>
      <c r="E217" s="32"/>
      <c r="F217" s="31"/>
      <c r="G217" s="31"/>
      <c r="H217" s="124"/>
      <c r="I217" s="44"/>
      <c r="J217" s="44"/>
      <c r="K217" s="190"/>
      <c r="L217" s="32"/>
      <c r="M217" s="32"/>
    </row>
    <row r="218" spans="1:15" s="58" customFormat="1" ht="81" hidden="1" x14ac:dyDescent="0.2">
      <c r="A218" s="113"/>
      <c r="B218" s="200" t="s">
        <v>181</v>
      </c>
      <c r="C218" s="31" t="s">
        <v>25</v>
      </c>
      <c r="D218" s="32" t="s">
        <v>361</v>
      </c>
      <c r="E218" s="32">
        <v>3</v>
      </c>
      <c r="F218" s="31" t="s">
        <v>25</v>
      </c>
      <c r="G218" s="32" t="s">
        <v>358</v>
      </c>
      <c r="H218" s="124">
        <v>4</v>
      </c>
      <c r="I218" s="44" t="s">
        <v>26</v>
      </c>
      <c r="J218" s="194" t="s">
        <v>218</v>
      </c>
      <c r="K218" s="190" t="s">
        <v>25</v>
      </c>
      <c r="L218" s="32" t="s">
        <v>25</v>
      </c>
      <c r="M218" s="32">
        <v>2</v>
      </c>
      <c r="N218" s="58" t="s">
        <v>50</v>
      </c>
    </row>
    <row r="219" spans="1:15" s="58" customFormat="1" ht="81" hidden="1" x14ac:dyDescent="0.2">
      <c r="A219" s="113"/>
      <c r="B219" s="200" t="s">
        <v>182</v>
      </c>
      <c r="C219" s="31" t="s">
        <v>25</v>
      </c>
      <c r="D219" s="32" t="s">
        <v>361</v>
      </c>
      <c r="E219" s="32">
        <v>3</v>
      </c>
      <c r="F219" s="31" t="s">
        <v>25</v>
      </c>
      <c r="G219" s="32" t="s">
        <v>358</v>
      </c>
      <c r="H219" s="124">
        <v>4</v>
      </c>
      <c r="I219" s="44" t="s">
        <v>26</v>
      </c>
      <c r="J219" s="194" t="s">
        <v>218</v>
      </c>
      <c r="K219" s="190" t="s">
        <v>25</v>
      </c>
      <c r="L219" s="32" t="s">
        <v>25</v>
      </c>
      <c r="M219" s="32">
        <v>2</v>
      </c>
      <c r="N219" s="58" t="s">
        <v>50</v>
      </c>
    </row>
    <row r="220" spans="1:15" s="58" customFormat="1" ht="81" hidden="1" x14ac:dyDescent="0.2">
      <c r="A220" s="113"/>
      <c r="B220" s="200" t="s">
        <v>183</v>
      </c>
      <c r="C220" s="31" t="s">
        <v>25</v>
      </c>
      <c r="D220" s="32" t="s">
        <v>361</v>
      </c>
      <c r="E220" s="32">
        <v>3</v>
      </c>
      <c r="F220" s="31" t="s">
        <v>25</v>
      </c>
      <c r="G220" s="32" t="s">
        <v>276</v>
      </c>
      <c r="H220" s="124">
        <v>4</v>
      </c>
      <c r="I220" s="44" t="s">
        <v>26</v>
      </c>
      <c r="J220" s="194" t="s">
        <v>218</v>
      </c>
      <c r="K220" s="190" t="s">
        <v>27</v>
      </c>
      <c r="L220" s="32" t="s">
        <v>310</v>
      </c>
      <c r="M220" s="32">
        <v>2</v>
      </c>
      <c r="N220" s="58" t="s">
        <v>50</v>
      </c>
    </row>
    <row r="221" spans="1:15" s="58" customFormat="1" ht="40.5" hidden="1" x14ac:dyDescent="0.2">
      <c r="A221" s="113"/>
      <c r="B221" s="200" t="s">
        <v>184</v>
      </c>
      <c r="C221" s="31" t="s">
        <v>27</v>
      </c>
      <c r="D221" s="32" t="s">
        <v>27</v>
      </c>
      <c r="E221" s="32">
        <v>3</v>
      </c>
      <c r="F221" s="31" t="s">
        <v>25</v>
      </c>
      <c r="G221" s="32" t="s">
        <v>276</v>
      </c>
      <c r="H221" s="124">
        <v>4</v>
      </c>
      <c r="I221" s="44" t="s">
        <v>26</v>
      </c>
      <c r="J221" s="194" t="s">
        <v>194</v>
      </c>
      <c r="K221" s="190" t="s">
        <v>27</v>
      </c>
      <c r="L221" s="32" t="s">
        <v>310</v>
      </c>
      <c r="M221" s="32">
        <v>2</v>
      </c>
      <c r="N221" s="58" t="s">
        <v>50</v>
      </c>
    </row>
    <row r="222" spans="1:15" s="132" customFormat="1" ht="81" hidden="1" x14ac:dyDescent="0.2">
      <c r="A222" s="127"/>
      <c r="B222" s="200" t="s">
        <v>185</v>
      </c>
      <c r="C222" s="31" t="s">
        <v>25</v>
      </c>
      <c r="D222" s="32" t="s">
        <v>361</v>
      </c>
      <c r="E222" s="129">
        <v>3</v>
      </c>
      <c r="F222" s="128" t="s">
        <v>25</v>
      </c>
      <c r="G222" s="32" t="s">
        <v>358</v>
      </c>
      <c r="H222" s="130">
        <v>4</v>
      </c>
      <c r="I222" s="131" t="s">
        <v>26</v>
      </c>
      <c r="J222" s="194" t="s">
        <v>218</v>
      </c>
      <c r="K222" s="190" t="s">
        <v>25</v>
      </c>
      <c r="L222" s="32" t="s">
        <v>25</v>
      </c>
      <c r="M222" s="129">
        <v>2</v>
      </c>
      <c r="N222" s="132" t="s">
        <v>50</v>
      </c>
    </row>
    <row r="223" spans="1:15" s="132" customFormat="1" ht="81" hidden="1" x14ac:dyDescent="0.2">
      <c r="A223" s="127"/>
      <c r="B223" s="200" t="s">
        <v>186</v>
      </c>
      <c r="C223" s="31" t="s">
        <v>25</v>
      </c>
      <c r="D223" s="32" t="s">
        <v>357</v>
      </c>
      <c r="E223" s="129">
        <v>3</v>
      </c>
      <c r="F223" s="128" t="s">
        <v>25</v>
      </c>
      <c r="G223" s="32" t="s">
        <v>358</v>
      </c>
      <c r="H223" s="130">
        <v>4</v>
      </c>
      <c r="I223" s="131" t="s">
        <v>26</v>
      </c>
      <c r="J223" s="194" t="s">
        <v>218</v>
      </c>
      <c r="K223" s="190" t="s">
        <v>25</v>
      </c>
      <c r="L223" s="32" t="s">
        <v>25</v>
      </c>
      <c r="M223" s="129">
        <v>2</v>
      </c>
      <c r="N223" s="132" t="s">
        <v>50</v>
      </c>
    </row>
    <row r="224" spans="1:15" s="132" customFormat="1" ht="81" hidden="1" x14ac:dyDescent="0.2">
      <c r="A224" s="127"/>
      <c r="B224" s="200" t="s">
        <v>187</v>
      </c>
      <c r="C224" s="31" t="s">
        <v>25</v>
      </c>
      <c r="D224" s="32" t="s">
        <v>361</v>
      </c>
      <c r="E224" s="129">
        <v>3</v>
      </c>
      <c r="F224" s="128" t="s">
        <v>25</v>
      </c>
      <c r="G224" s="32" t="s">
        <v>276</v>
      </c>
      <c r="H224" s="130">
        <v>4</v>
      </c>
      <c r="I224" s="131" t="s">
        <v>26</v>
      </c>
      <c r="J224" s="194" t="s">
        <v>218</v>
      </c>
      <c r="K224" s="190" t="s">
        <v>27</v>
      </c>
      <c r="L224" s="32" t="s">
        <v>310</v>
      </c>
      <c r="M224" s="129">
        <v>2</v>
      </c>
      <c r="N224" s="132" t="s">
        <v>50</v>
      </c>
    </row>
    <row r="225" spans="1:14" s="132" customFormat="1" ht="40.5" hidden="1" x14ac:dyDescent="0.2">
      <c r="A225" s="127"/>
      <c r="B225" s="200" t="s">
        <v>188</v>
      </c>
      <c r="C225" s="31" t="s">
        <v>27</v>
      </c>
      <c r="D225" s="32" t="s">
        <v>27</v>
      </c>
      <c r="E225" s="129">
        <v>3</v>
      </c>
      <c r="F225" s="128" t="s">
        <v>25</v>
      </c>
      <c r="G225" s="32" t="s">
        <v>276</v>
      </c>
      <c r="H225" s="130">
        <v>4</v>
      </c>
      <c r="I225" s="131" t="s">
        <v>26</v>
      </c>
      <c r="J225" s="194" t="s">
        <v>194</v>
      </c>
      <c r="K225" s="190" t="s">
        <v>27</v>
      </c>
      <c r="L225" s="32" t="s">
        <v>310</v>
      </c>
      <c r="M225" s="129">
        <v>2</v>
      </c>
      <c r="N225" s="132" t="s">
        <v>50</v>
      </c>
    </row>
    <row r="226" spans="1:14" s="126" customFormat="1" ht="81" hidden="1" x14ac:dyDescent="0.2">
      <c r="A226" s="113"/>
      <c r="B226" s="200" t="s">
        <v>195</v>
      </c>
      <c r="C226" s="31" t="s">
        <v>25</v>
      </c>
      <c r="D226" s="32" t="s">
        <v>361</v>
      </c>
      <c r="E226" s="32">
        <v>3</v>
      </c>
      <c r="F226" s="31" t="s">
        <v>25</v>
      </c>
      <c r="G226" s="32" t="s">
        <v>358</v>
      </c>
      <c r="H226" s="124">
        <v>4</v>
      </c>
      <c r="I226" s="44" t="s">
        <v>26</v>
      </c>
      <c r="J226" s="194" t="s">
        <v>218</v>
      </c>
      <c r="K226" s="190" t="s">
        <v>25</v>
      </c>
      <c r="L226" s="32" t="s">
        <v>25</v>
      </c>
      <c r="M226" s="32">
        <v>2</v>
      </c>
      <c r="N226" s="126" t="s">
        <v>50</v>
      </c>
    </row>
    <row r="227" spans="1:14" s="126" customFormat="1" ht="81" hidden="1" x14ac:dyDescent="0.2">
      <c r="A227" s="113"/>
      <c r="B227" s="200" t="s">
        <v>196</v>
      </c>
      <c r="C227" s="31" t="s">
        <v>25</v>
      </c>
      <c r="D227" s="32" t="s">
        <v>361</v>
      </c>
      <c r="E227" s="32">
        <v>3</v>
      </c>
      <c r="F227" s="31" t="s">
        <v>25</v>
      </c>
      <c r="G227" s="32" t="s">
        <v>358</v>
      </c>
      <c r="H227" s="124">
        <v>4</v>
      </c>
      <c r="I227" s="44" t="s">
        <v>26</v>
      </c>
      <c r="J227" s="194" t="s">
        <v>218</v>
      </c>
      <c r="K227" s="190" t="s">
        <v>25</v>
      </c>
      <c r="L227" s="32" t="s">
        <v>25</v>
      </c>
      <c r="M227" s="32">
        <v>2</v>
      </c>
      <c r="N227" s="126" t="s">
        <v>50</v>
      </c>
    </row>
    <row r="228" spans="1:14" s="126" customFormat="1" ht="81" hidden="1" x14ac:dyDescent="0.2">
      <c r="A228" s="113"/>
      <c r="B228" s="200" t="s">
        <v>197</v>
      </c>
      <c r="C228" s="31" t="s">
        <v>25</v>
      </c>
      <c r="D228" s="32" t="s">
        <v>361</v>
      </c>
      <c r="E228" s="32">
        <v>3</v>
      </c>
      <c r="F228" s="31" t="s">
        <v>25</v>
      </c>
      <c r="G228" s="32" t="s">
        <v>276</v>
      </c>
      <c r="H228" s="124">
        <v>4</v>
      </c>
      <c r="I228" s="44" t="s">
        <v>26</v>
      </c>
      <c r="J228" s="194" t="s">
        <v>218</v>
      </c>
      <c r="K228" s="190" t="s">
        <v>27</v>
      </c>
      <c r="L228" s="32" t="s">
        <v>310</v>
      </c>
      <c r="M228" s="32">
        <v>2</v>
      </c>
      <c r="N228" s="126" t="s">
        <v>50</v>
      </c>
    </row>
    <row r="229" spans="1:14" s="126" customFormat="1" ht="40.5" hidden="1" x14ac:dyDescent="0.2">
      <c r="A229" s="113"/>
      <c r="B229" s="200" t="s">
        <v>198</v>
      </c>
      <c r="C229" s="31" t="s">
        <v>27</v>
      </c>
      <c r="D229" s="32" t="s">
        <v>27</v>
      </c>
      <c r="E229" s="32">
        <v>3</v>
      </c>
      <c r="F229" s="31" t="s">
        <v>25</v>
      </c>
      <c r="G229" s="32" t="s">
        <v>276</v>
      </c>
      <c r="H229" s="124">
        <v>4</v>
      </c>
      <c r="I229" s="44" t="s">
        <v>26</v>
      </c>
      <c r="J229" s="194" t="s">
        <v>194</v>
      </c>
      <c r="K229" s="190" t="s">
        <v>27</v>
      </c>
      <c r="L229" s="32" t="s">
        <v>310</v>
      </c>
      <c r="M229" s="32">
        <v>2</v>
      </c>
      <c r="N229" s="126" t="s">
        <v>50</v>
      </c>
    </row>
    <row r="230" spans="1:14" s="126" customFormat="1" ht="81" hidden="1" x14ac:dyDescent="0.2">
      <c r="A230" s="113"/>
      <c r="B230" s="200" t="s">
        <v>203</v>
      </c>
      <c r="C230" s="31" t="s">
        <v>25</v>
      </c>
      <c r="D230" s="32" t="s">
        <v>361</v>
      </c>
      <c r="E230" s="32">
        <v>3</v>
      </c>
      <c r="F230" s="31" t="s">
        <v>25</v>
      </c>
      <c r="G230" s="32" t="s">
        <v>358</v>
      </c>
      <c r="H230" s="124">
        <v>4</v>
      </c>
      <c r="I230" s="44" t="s">
        <v>26</v>
      </c>
      <c r="J230" s="194" t="s">
        <v>218</v>
      </c>
      <c r="K230" s="190" t="s">
        <v>26</v>
      </c>
      <c r="L230" s="32" t="s">
        <v>207</v>
      </c>
      <c r="M230" s="32">
        <v>2</v>
      </c>
      <c r="N230" s="126" t="s">
        <v>50</v>
      </c>
    </row>
    <row r="231" spans="1:14" s="126" customFormat="1" ht="81" hidden="1" x14ac:dyDescent="0.2">
      <c r="A231" s="113"/>
      <c r="B231" s="200" t="s">
        <v>204</v>
      </c>
      <c r="C231" s="31" t="s">
        <v>25</v>
      </c>
      <c r="D231" s="32" t="s">
        <v>362</v>
      </c>
      <c r="E231" s="32">
        <v>3</v>
      </c>
      <c r="F231" s="31" t="s">
        <v>25</v>
      </c>
      <c r="G231" s="32" t="s">
        <v>358</v>
      </c>
      <c r="H231" s="124">
        <v>4</v>
      </c>
      <c r="I231" s="44" t="s">
        <v>26</v>
      </c>
      <c r="J231" s="194" t="s">
        <v>218</v>
      </c>
      <c r="K231" s="190" t="s">
        <v>26</v>
      </c>
      <c r="L231" s="32" t="s">
        <v>207</v>
      </c>
      <c r="M231" s="32">
        <v>2</v>
      </c>
      <c r="N231" s="126" t="s">
        <v>50</v>
      </c>
    </row>
    <row r="232" spans="1:14" s="126" customFormat="1" ht="81" hidden="1" x14ac:dyDescent="0.2">
      <c r="A232" s="113"/>
      <c r="B232" s="200" t="s">
        <v>205</v>
      </c>
      <c r="C232" s="31" t="s">
        <v>25</v>
      </c>
      <c r="D232" s="32" t="s">
        <v>361</v>
      </c>
      <c r="E232" s="32">
        <v>3</v>
      </c>
      <c r="F232" s="31" t="s">
        <v>25</v>
      </c>
      <c r="G232" s="32" t="s">
        <v>276</v>
      </c>
      <c r="H232" s="124">
        <v>4</v>
      </c>
      <c r="I232" s="44" t="s">
        <v>26</v>
      </c>
      <c r="J232" s="194" t="s">
        <v>218</v>
      </c>
      <c r="K232" s="190" t="s">
        <v>27</v>
      </c>
      <c r="L232" s="32" t="s">
        <v>310</v>
      </c>
      <c r="M232" s="32">
        <v>2</v>
      </c>
      <c r="N232" s="126" t="s">
        <v>50</v>
      </c>
    </row>
    <row r="233" spans="1:14" s="126" customFormat="1" ht="40.5" hidden="1" x14ac:dyDescent="0.2">
      <c r="A233" s="113"/>
      <c r="B233" s="200" t="s">
        <v>206</v>
      </c>
      <c r="C233" s="31" t="s">
        <v>27</v>
      </c>
      <c r="D233" s="32" t="s">
        <v>27</v>
      </c>
      <c r="E233" s="32">
        <v>3</v>
      </c>
      <c r="F233" s="31" t="s">
        <v>25</v>
      </c>
      <c r="G233" s="32" t="s">
        <v>276</v>
      </c>
      <c r="H233" s="124">
        <v>4</v>
      </c>
      <c r="I233" s="44" t="s">
        <v>26</v>
      </c>
      <c r="J233" s="194" t="s">
        <v>194</v>
      </c>
      <c r="K233" s="190" t="s">
        <v>27</v>
      </c>
      <c r="L233" s="32" t="s">
        <v>310</v>
      </c>
      <c r="M233" s="32">
        <v>2</v>
      </c>
      <c r="N233" s="126" t="s">
        <v>50</v>
      </c>
    </row>
    <row r="234" spans="1:14" s="58" customFormat="1" ht="81" hidden="1" x14ac:dyDescent="0.2">
      <c r="A234" s="113"/>
      <c r="B234" s="29" t="s">
        <v>199</v>
      </c>
      <c r="C234" s="31" t="s">
        <v>25</v>
      </c>
      <c r="D234" s="32" t="s">
        <v>361</v>
      </c>
      <c r="E234" s="32">
        <v>1</v>
      </c>
      <c r="F234" s="31" t="s">
        <v>25</v>
      </c>
      <c r="G234" s="32" t="s">
        <v>358</v>
      </c>
      <c r="H234" s="124">
        <v>4</v>
      </c>
      <c r="I234" s="44" t="s">
        <v>26</v>
      </c>
      <c r="J234" s="194" t="s">
        <v>218</v>
      </c>
      <c r="K234" s="190" t="s">
        <v>25</v>
      </c>
      <c r="L234" s="32" t="s">
        <v>25</v>
      </c>
      <c r="M234" s="32">
        <v>2</v>
      </c>
      <c r="N234" s="58" t="s">
        <v>51</v>
      </c>
    </row>
    <row r="235" spans="1:14" s="58" customFormat="1" ht="81" hidden="1" x14ac:dyDescent="0.2">
      <c r="A235" s="113"/>
      <c r="B235" s="29" t="s">
        <v>200</v>
      </c>
      <c r="C235" s="31" t="s">
        <v>217</v>
      </c>
      <c r="D235" s="32" t="s">
        <v>361</v>
      </c>
      <c r="E235" s="32">
        <v>1</v>
      </c>
      <c r="F235" s="31" t="s">
        <v>27</v>
      </c>
      <c r="G235" s="32" t="s">
        <v>294</v>
      </c>
      <c r="H235" s="124">
        <v>4</v>
      </c>
      <c r="I235" s="44" t="s">
        <v>26</v>
      </c>
      <c r="J235" s="194" t="s">
        <v>218</v>
      </c>
      <c r="K235" s="190" t="s">
        <v>25</v>
      </c>
      <c r="L235" s="32" t="s">
        <v>25</v>
      </c>
      <c r="M235" s="32">
        <v>2</v>
      </c>
      <c r="N235" s="58" t="s">
        <v>51</v>
      </c>
    </row>
    <row r="236" spans="1:14" s="58" customFormat="1" ht="81" hidden="1" x14ac:dyDescent="0.2">
      <c r="A236" s="113"/>
      <c r="B236" s="29" t="s">
        <v>201</v>
      </c>
      <c r="C236" s="31" t="s">
        <v>217</v>
      </c>
      <c r="D236" s="32" t="s">
        <v>361</v>
      </c>
      <c r="E236" s="32">
        <v>1</v>
      </c>
      <c r="F236" s="31" t="s">
        <v>27</v>
      </c>
      <c r="G236" s="32" t="s">
        <v>294</v>
      </c>
      <c r="H236" s="124">
        <v>4</v>
      </c>
      <c r="I236" s="44" t="s">
        <v>26</v>
      </c>
      <c r="J236" s="194" t="s">
        <v>218</v>
      </c>
      <c r="K236" s="190" t="s">
        <v>27</v>
      </c>
      <c r="L236" s="32" t="s">
        <v>310</v>
      </c>
      <c r="M236" s="32">
        <v>2</v>
      </c>
      <c r="N236" s="58" t="s">
        <v>51</v>
      </c>
    </row>
    <row r="237" spans="1:14" s="58" customFormat="1" ht="40.5" hidden="1" x14ac:dyDescent="0.2">
      <c r="A237" s="113"/>
      <c r="B237" s="29" t="s">
        <v>202</v>
      </c>
      <c r="C237" s="31" t="s">
        <v>27</v>
      </c>
      <c r="D237" s="32" t="s">
        <v>27</v>
      </c>
      <c r="E237" s="32">
        <v>1</v>
      </c>
      <c r="F237" s="31" t="s">
        <v>27</v>
      </c>
      <c r="G237" s="32" t="s">
        <v>294</v>
      </c>
      <c r="H237" s="124">
        <v>4</v>
      </c>
      <c r="I237" s="44" t="s">
        <v>26</v>
      </c>
      <c r="J237" s="194" t="s">
        <v>194</v>
      </c>
      <c r="K237" s="190" t="s">
        <v>27</v>
      </c>
      <c r="L237" s="32" t="s">
        <v>310</v>
      </c>
      <c r="M237" s="32">
        <v>2</v>
      </c>
      <c r="N237" s="58" t="s">
        <v>51</v>
      </c>
    </row>
    <row r="238" spans="1:14" s="126" customFormat="1" ht="94.5" hidden="1" x14ac:dyDescent="0.2">
      <c r="A238" s="113"/>
      <c r="B238" s="200" t="s">
        <v>281</v>
      </c>
      <c r="C238" s="31" t="s">
        <v>25</v>
      </c>
      <c r="D238" s="32" t="s">
        <v>363</v>
      </c>
      <c r="E238" s="32">
        <v>3</v>
      </c>
      <c r="F238" s="31" t="s">
        <v>25</v>
      </c>
      <c r="G238" s="32" t="s">
        <v>358</v>
      </c>
      <c r="H238" s="124">
        <v>4</v>
      </c>
      <c r="I238" s="44" t="s">
        <v>26</v>
      </c>
      <c r="J238" s="194" t="s">
        <v>218</v>
      </c>
      <c r="K238" s="190" t="s">
        <v>26</v>
      </c>
      <c r="L238" s="32" t="s">
        <v>207</v>
      </c>
      <c r="M238" s="32">
        <v>2</v>
      </c>
      <c r="N238" s="126" t="s">
        <v>50</v>
      </c>
    </row>
    <row r="239" spans="1:14" s="126" customFormat="1" ht="81" hidden="1" x14ac:dyDescent="0.2">
      <c r="A239" s="113"/>
      <c r="B239" s="200" t="s">
        <v>282</v>
      </c>
      <c r="C239" s="31" t="s">
        <v>25</v>
      </c>
      <c r="D239" s="32" t="s">
        <v>361</v>
      </c>
      <c r="E239" s="32">
        <v>3</v>
      </c>
      <c r="F239" s="31" t="s">
        <v>25</v>
      </c>
      <c r="G239" s="32" t="s">
        <v>358</v>
      </c>
      <c r="H239" s="124">
        <v>4</v>
      </c>
      <c r="I239" s="44" t="s">
        <v>26</v>
      </c>
      <c r="J239" s="194" t="s">
        <v>218</v>
      </c>
      <c r="K239" s="190" t="s">
        <v>26</v>
      </c>
      <c r="L239" s="32" t="s">
        <v>207</v>
      </c>
      <c r="M239" s="32">
        <v>2</v>
      </c>
      <c r="N239" s="126" t="s">
        <v>50</v>
      </c>
    </row>
    <row r="240" spans="1:14" s="126" customFormat="1" ht="81" hidden="1" x14ac:dyDescent="0.2">
      <c r="A240" s="113"/>
      <c r="B240" s="200" t="s">
        <v>283</v>
      </c>
      <c r="C240" s="31" t="s">
        <v>25</v>
      </c>
      <c r="D240" s="32" t="s">
        <v>361</v>
      </c>
      <c r="E240" s="32">
        <v>3</v>
      </c>
      <c r="F240" s="31" t="s">
        <v>25</v>
      </c>
      <c r="G240" s="32" t="s">
        <v>276</v>
      </c>
      <c r="H240" s="124">
        <v>4</v>
      </c>
      <c r="I240" s="44" t="s">
        <v>26</v>
      </c>
      <c r="J240" s="194" t="s">
        <v>218</v>
      </c>
      <c r="K240" s="190" t="s">
        <v>27</v>
      </c>
      <c r="L240" s="32" t="s">
        <v>310</v>
      </c>
      <c r="M240" s="32">
        <v>2</v>
      </c>
      <c r="N240" s="126" t="s">
        <v>50</v>
      </c>
    </row>
    <row r="241" spans="1:14" s="126" customFormat="1" ht="40.5" hidden="1" x14ac:dyDescent="0.2">
      <c r="A241" s="113"/>
      <c r="B241" s="200" t="s">
        <v>284</v>
      </c>
      <c r="C241" s="31" t="s">
        <v>27</v>
      </c>
      <c r="D241" s="32" t="s">
        <v>27</v>
      </c>
      <c r="E241" s="32">
        <v>3</v>
      </c>
      <c r="F241" s="31" t="s">
        <v>25</v>
      </c>
      <c r="G241" s="32" t="s">
        <v>276</v>
      </c>
      <c r="H241" s="124">
        <v>4</v>
      </c>
      <c r="I241" s="44" t="s">
        <v>26</v>
      </c>
      <c r="J241" s="194" t="s">
        <v>194</v>
      </c>
      <c r="K241" s="190" t="s">
        <v>27</v>
      </c>
      <c r="L241" s="32" t="s">
        <v>310</v>
      </c>
      <c r="M241" s="32">
        <v>2</v>
      </c>
      <c r="N241" s="126" t="s">
        <v>50</v>
      </c>
    </row>
    <row r="242" spans="1:14" s="58" customFormat="1" ht="81" hidden="1" x14ac:dyDescent="0.2">
      <c r="A242" s="113"/>
      <c r="B242" s="29" t="s">
        <v>304</v>
      </c>
      <c r="C242" s="33" t="s">
        <v>25</v>
      </c>
      <c r="D242" s="32" t="s">
        <v>361</v>
      </c>
      <c r="E242" s="30">
        <v>3</v>
      </c>
      <c r="F242" s="33" t="s">
        <v>25</v>
      </c>
      <c r="G242" s="32" t="s">
        <v>358</v>
      </c>
      <c r="H242" s="125">
        <v>1</v>
      </c>
      <c r="I242" s="45" t="s">
        <v>26</v>
      </c>
      <c r="J242" s="194" t="s">
        <v>175</v>
      </c>
      <c r="K242" s="190" t="s">
        <v>25</v>
      </c>
      <c r="L242" s="32" t="s">
        <v>25</v>
      </c>
      <c r="M242" s="32">
        <v>2</v>
      </c>
      <c r="N242" s="58" t="s">
        <v>51</v>
      </c>
    </row>
    <row r="243" spans="1:14" s="58" customFormat="1" ht="81" hidden="1" x14ac:dyDescent="0.2">
      <c r="A243" s="113"/>
      <c r="B243" s="29" t="s">
        <v>305</v>
      </c>
      <c r="C243" s="33" t="s">
        <v>217</v>
      </c>
      <c r="D243" s="32" t="s">
        <v>361</v>
      </c>
      <c r="E243" s="30">
        <v>3</v>
      </c>
      <c r="F243" s="33" t="s">
        <v>27</v>
      </c>
      <c r="G243" s="30" t="s">
        <v>294</v>
      </c>
      <c r="H243" s="125">
        <v>1</v>
      </c>
      <c r="I243" s="45" t="s">
        <v>26</v>
      </c>
      <c r="J243" s="194" t="s">
        <v>175</v>
      </c>
      <c r="K243" s="190" t="s">
        <v>25</v>
      </c>
      <c r="L243" s="32" t="s">
        <v>25</v>
      </c>
      <c r="M243" s="32">
        <v>2</v>
      </c>
      <c r="N243" s="58" t="s">
        <v>51</v>
      </c>
    </row>
    <row r="244" spans="1:14" s="58" customFormat="1" ht="81" hidden="1" x14ac:dyDescent="0.2">
      <c r="A244" s="113"/>
      <c r="B244" s="29" t="s">
        <v>306</v>
      </c>
      <c r="C244" s="33" t="s">
        <v>217</v>
      </c>
      <c r="D244" s="32" t="s">
        <v>361</v>
      </c>
      <c r="E244" s="30">
        <v>3</v>
      </c>
      <c r="F244" s="33" t="s">
        <v>27</v>
      </c>
      <c r="G244" s="30" t="s">
        <v>294</v>
      </c>
      <c r="H244" s="125">
        <v>1</v>
      </c>
      <c r="I244" s="45" t="s">
        <v>26</v>
      </c>
      <c r="J244" s="194" t="s">
        <v>175</v>
      </c>
      <c r="K244" s="190" t="s">
        <v>27</v>
      </c>
      <c r="L244" s="32" t="s">
        <v>310</v>
      </c>
      <c r="M244" s="32">
        <v>2</v>
      </c>
      <c r="N244" s="58" t="s">
        <v>51</v>
      </c>
    </row>
    <row r="245" spans="1:14" s="58" customFormat="1" ht="40.5" hidden="1" x14ac:dyDescent="0.2">
      <c r="A245" s="113"/>
      <c r="B245" s="29" t="s">
        <v>307</v>
      </c>
      <c r="C245" s="33" t="s">
        <v>27</v>
      </c>
      <c r="D245" s="32" t="s">
        <v>27</v>
      </c>
      <c r="E245" s="30">
        <v>3</v>
      </c>
      <c r="F245" s="33" t="s">
        <v>27</v>
      </c>
      <c r="G245" s="30" t="s">
        <v>294</v>
      </c>
      <c r="H245" s="125">
        <v>1</v>
      </c>
      <c r="I245" s="45" t="s">
        <v>26</v>
      </c>
      <c r="J245" s="194" t="s">
        <v>194</v>
      </c>
      <c r="K245" s="190" t="s">
        <v>27</v>
      </c>
      <c r="L245" s="32" t="s">
        <v>310</v>
      </c>
      <c r="M245" s="32">
        <v>2</v>
      </c>
      <c r="N245" s="58" t="s">
        <v>51</v>
      </c>
    </row>
    <row r="246" spans="1:14" s="58" customFormat="1" ht="81" hidden="1" x14ac:dyDescent="0.2">
      <c r="A246" s="113"/>
      <c r="B246" s="200" t="s">
        <v>301</v>
      </c>
      <c r="C246" s="31" t="s">
        <v>25</v>
      </c>
      <c r="D246" s="32" t="s">
        <v>361</v>
      </c>
      <c r="E246" s="32">
        <v>3</v>
      </c>
      <c r="F246" s="31" t="s">
        <v>25</v>
      </c>
      <c r="G246" s="32" t="s">
        <v>358</v>
      </c>
      <c r="H246" s="124">
        <v>4</v>
      </c>
      <c r="I246" s="44" t="s">
        <v>26</v>
      </c>
      <c r="J246" s="194" t="s">
        <v>175</v>
      </c>
      <c r="K246" s="190" t="s">
        <v>25</v>
      </c>
      <c r="L246" s="32" t="s">
        <v>25</v>
      </c>
      <c r="M246" s="32">
        <v>2</v>
      </c>
      <c r="N246" s="58" t="s">
        <v>50</v>
      </c>
    </row>
    <row r="247" spans="1:14" s="58" customFormat="1" ht="81" hidden="1" x14ac:dyDescent="0.2">
      <c r="A247" s="113"/>
      <c r="B247" s="200" t="s">
        <v>302</v>
      </c>
      <c r="C247" s="31" t="s">
        <v>25</v>
      </c>
      <c r="D247" s="32" t="s">
        <v>361</v>
      </c>
      <c r="E247" s="32">
        <v>3</v>
      </c>
      <c r="F247" s="31" t="s">
        <v>25</v>
      </c>
      <c r="G247" s="32" t="s">
        <v>358</v>
      </c>
      <c r="H247" s="124">
        <v>4</v>
      </c>
      <c r="I247" s="44" t="s">
        <v>26</v>
      </c>
      <c r="J247" s="194" t="s">
        <v>175</v>
      </c>
      <c r="K247" s="190" t="s">
        <v>25</v>
      </c>
      <c r="L247" s="32" t="s">
        <v>25</v>
      </c>
      <c r="M247" s="32">
        <v>2</v>
      </c>
      <c r="N247" s="58" t="s">
        <v>50</v>
      </c>
    </row>
    <row r="248" spans="1:14" s="58" customFormat="1" ht="81" hidden="1" x14ac:dyDescent="0.2">
      <c r="A248" s="113"/>
      <c r="B248" s="200" t="s">
        <v>303</v>
      </c>
      <c r="C248" s="31" t="s">
        <v>25</v>
      </c>
      <c r="D248" s="32" t="s">
        <v>361</v>
      </c>
      <c r="E248" s="32">
        <v>3</v>
      </c>
      <c r="F248" s="31" t="s">
        <v>25</v>
      </c>
      <c r="G248" s="32" t="s">
        <v>276</v>
      </c>
      <c r="H248" s="124">
        <v>4</v>
      </c>
      <c r="I248" s="44" t="s">
        <v>26</v>
      </c>
      <c r="J248" s="194" t="s">
        <v>175</v>
      </c>
      <c r="K248" s="190" t="s">
        <v>27</v>
      </c>
      <c r="L248" s="32" t="s">
        <v>310</v>
      </c>
      <c r="M248" s="32">
        <v>2</v>
      </c>
      <c r="N248" s="58" t="s">
        <v>50</v>
      </c>
    </row>
    <row r="249" spans="1:14" s="58" customFormat="1" ht="40.5" hidden="1" x14ac:dyDescent="0.2">
      <c r="A249" s="113"/>
      <c r="B249" s="200" t="s">
        <v>300</v>
      </c>
      <c r="C249" s="31" t="s">
        <v>27</v>
      </c>
      <c r="D249" s="32" t="s">
        <v>27</v>
      </c>
      <c r="E249" s="32">
        <v>3</v>
      </c>
      <c r="F249" s="31" t="s">
        <v>25</v>
      </c>
      <c r="G249" s="32" t="s">
        <v>276</v>
      </c>
      <c r="H249" s="124">
        <v>4</v>
      </c>
      <c r="I249" s="44" t="s">
        <v>26</v>
      </c>
      <c r="J249" s="194" t="s">
        <v>194</v>
      </c>
      <c r="K249" s="190" t="s">
        <v>27</v>
      </c>
      <c r="L249" s="32" t="s">
        <v>310</v>
      </c>
      <c r="M249" s="32">
        <v>2</v>
      </c>
      <c r="N249" s="58" t="s">
        <v>50</v>
      </c>
    </row>
    <row r="250" spans="1:14" s="58" customFormat="1" ht="67.5" hidden="1" x14ac:dyDescent="0.2">
      <c r="A250" s="113"/>
      <c r="B250" s="201" t="s">
        <v>285</v>
      </c>
      <c r="C250" s="33" t="s">
        <v>27</v>
      </c>
      <c r="D250" s="30" t="s">
        <v>309</v>
      </c>
      <c r="E250" s="30"/>
      <c r="F250" s="33" t="s">
        <v>27</v>
      </c>
      <c r="G250" s="30" t="s">
        <v>289</v>
      </c>
      <c r="H250" s="125"/>
      <c r="I250" s="45" t="s">
        <v>27</v>
      </c>
      <c r="J250" s="30" t="s">
        <v>290</v>
      </c>
      <c r="K250" s="190" t="s">
        <v>26</v>
      </c>
      <c r="L250" s="32" t="s">
        <v>293</v>
      </c>
      <c r="M250" s="32">
        <v>2</v>
      </c>
      <c r="N250" s="58" t="s">
        <v>105</v>
      </c>
    </row>
    <row r="251" spans="1:14" s="58" customFormat="1" ht="67.5" hidden="1" x14ac:dyDescent="0.2">
      <c r="A251" s="113"/>
      <c r="B251" s="201" t="s">
        <v>286</v>
      </c>
      <c r="C251" s="33" t="s">
        <v>27</v>
      </c>
      <c r="D251" s="30" t="s">
        <v>309</v>
      </c>
      <c r="E251" s="30"/>
      <c r="F251" s="33" t="s">
        <v>27</v>
      </c>
      <c r="G251" s="30" t="s">
        <v>289</v>
      </c>
      <c r="H251" s="125"/>
      <c r="I251" s="45" t="s">
        <v>27</v>
      </c>
      <c r="J251" s="30" t="s">
        <v>290</v>
      </c>
      <c r="K251" s="190" t="s">
        <v>26</v>
      </c>
      <c r="L251" s="32" t="s">
        <v>293</v>
      </c>
      <c r="M251" s="32">
        <v>2</v>
      </c>
      <c r="N251" s="58" t="s">
        <v>105</v>
      </c>
    </row>
    <row r="252" spans="1:14" s="58" customFormat="1" ht="40.5" hidden="1" x14ac:dyDescent="0.2">
      <c r="A252" s="113"/>
      <c r="B252" s="201" t="s">
        <v>287</v>
      </c>
      <c r="C252" s="33" t="s">
        <v>27</v>
      </c>
      <c r="D252" s="30" t="s">
        <v>309</v>
      </c>
      <c r="E252" s="30"/>
      <c r="F252" s="33" t="s">
        <v>27</v>
      </c>
      <c r="G252" s="30" t="s">
        <v>289</v>
      </c>
      <c r="H252" s="125"/>
      <c r="I252" s="45" t="s">
        <v>27</v>
      </c>
      <c r="J252" s="30" t="s">
        <v>290</v>
      </c>
      <c r="K252" s="190" t="s">
        <v>27</v>
      </c>
      <c r="L252" s="32" t="s">
        <v>189</v>
      </c>
      <c r="M252" s="32"/>
      <c r="N252" s="58" t="s">
        <v>105</v>
      </c>
    </row>
    <row r="253" spans="1:14" s="58" customFormat="1" ht="40.5" hidden="1" x14ac:dyDescent="0.2">
      <c r="A253" s="113"/>
      <c r="B253" s="201" t="s">
        <v>288</v>
      </c>
      <c r="C253" s="33" t="s">
        <v>27</v>
      </c>
      <c r="D253" s="30" t="s">
        <v>309</v>
      </c>
      <c r="E253" s="30"/>
      <c r="F253" s="33" t="s">
        <v>27</v>
      </c>
      <c r="G253" s="30" t="s">
        <v>289</v>
      </c>
      <c r="H253" s="125"/>
      <c r="I253" s="45" t="s">
        <v>27</v>
      </c>
      <c r="J253" s="30" t="s">
        <v>290</v>
      </c>
      <c r="K253" s="190" t="s">
        <v>27</v>
      </c>
      <c r="L253" s="32" t="s">
        <v>189</v>
      </c>
      <c r="M253" s="32">
        <v>2</v>
      </c>
      <c r="N253" s="58" t="s">
        <v>105</v>
      </c>
    </row>
    <row r="254" spans="1:14" s="58" customFormat="1" ht="67.5" hidden="1" x14ac:dyDescent="0.2">
      <c r="A254" s="113"/>
      <c r="B254" s="201" t="s">
        <v>208</v>
      </c>
      <c r="C254" s="33" t="s">
        <v>27</v>
      </c>
      <c r="D254" s="30" t="s">
        <v>308</v>
      </c>
      <c r="E254" s="30"/>
      <c r="F254" s="33" t="s">
        <v>27</v>
      </c>
      <c r="G254" s="30" t="s">
        <v>292</v>
      </c>
      <c r="H254" s="125"/>
      <c r="I254" s="45" t="s">
        <v>27</v>
      </c>
      <c r="J254" s="30" t="s">
        <v>291</v>
      </c>
      <c r="K254" s="190" t="s">
        <v>26</v>
      </c>
      <c r="L254" s="32" t="s">
        <v>219</v>
      </c>
      <c r="M254" s="32">
        <v>2</v>
      </c>
      <c r="N254" s="58" t="s">
        <v>105</v>
      </c>
    </row>
    <row r="255" spans="1:14" s="58" customFormat="1" ht="67.5" hidden="1" x14ac:dyDescent="0.2">
      <c r="A255" s="113"/>
      <c r="B255" s="201" t="s">
        <v>209</v>
      </c>
      <c r="C255" s="33" t="s">
        <v>27</v>
      </c>
      <c r="D255" s="30" t="s">
        <v>308</v>
      </c>
      <c r="E255" s="30"/>
      <c r="F255" s="33" t="s">
        <v>27</v>
      </c>
      <c r="G255" s="30" t="s">
        <v>292</v>
      </c>
      <c r="H255" s="125"/>
      <c r="I255" s="45" t="s">
        <v>27</v>
      </c>
      <c r="J255" s="30" t="s">
        <v>291</v>
      </c>
      <c r="K255" s="190" t="s">
        <v>26</v>
      </c>
      <c r="L255" s="32" t="s">
        <v>219</v>
      </c>
      <c r="M255" s="32">
        <v>2</v>
      </c>
      <c r="N255" s="58" t="s">
        <v>105</v>
      </c>
    </row>
    <row r="256" spans="1:14" s="58" customFormat="1" ht="40.5" hidden="1" x14ac:dyDescent="0.2">
      <c r="A256" s="113"/>
      <c r="B256" s="201" t="s">
        <v>210</v>
      </c>
      <c r="C256" s="33" t="s">
        <v>27</v>
      </c>
      <c r="D256" s="30" t="s">
        <v>308</v>
      </c>
      <c r="E256" s="30"/>
      <c r="F256" s="33" t="s">
        <v>27</v>
      </c>
      <c r="G256" s="30" t="s">
        <v>292</v>
      </c>
      <c r="H256" s="125"/>
      <c r="I256" s="45" t="s">
        <v>27</v>
      </c>
      <c r="J256" s="30" t="s">
        <v>291</v>
      </c>
      <c r="K256" s="190" t="s">
        <v>27</v>
      </c>
      <c r="L256" s="32" t="s">
        <v>189</v>
      </c>
      <c r="M256" s="32"/>
      <c r="N256" s="58" t="s">
        <v>105</v>
      </c>
    </row>
    <row r="257" spans="1:14" s="58" customFormat="1" ht="40.5" hidden="1" x14ac:dyDescent="0.2">
      <c r="A257" s="113"/>
      <c r="B257" s="201" t="s">
        <v>211</v>
      </c>
      <c r="C257" s="33" t="s">
        <v>27</v>
      </c>
      <c r="D257" s="30" t="s">
        <v>308</v>
      </c>
      <c r="E257" s="30"/>
      <c r="F257" s="33" t="s">
        <v>27</v>
      </c>
      <c r="G257" s="30" t="s">
        <v>292</v>
      </c>
      <c r="H257" s="125"/>
      <c r="I257" s="45" t="s">
        <v>27</v>
      </c>
      <c r="J257" s="30" t="s">
        <v>291</v>
      </c>
      <c r="K257" s="190" t="s">
        <v>27</v>
      </c>
      <c r="L257" s="32" t="s">
        <v>189</v>
      </c>
      <c r="M257" s="32">
        <v>2</v>
      </c>
      <c r="N257" s="58" t="s">
        <v>105</v>
      </c>
    </row>
    <row r="258" spans="1:14" ht="15" hidden="1" customHeight="1" x14ac:dyDescent="0.25"/>
    <row r="259" spans="1:14" ht="12.6" customHeight="1" x14ac:dyDescent="0.25"/>
  </sheetData>
  <sheetProtection password="C537" sheet="1" selectLockedCells="1"/>
  <mergeCells count="124">
    <mergeCell ref="I140:I142"/>
    <mergeCell ref="J140:J142"/>
    <mergeCell ref="A129:H129"/>
    <mergeCell ref="C139:E139"/>
    <mergeCell ref="C140:E140"/>
    <mergeCell ref="B79:F79"/>
    <mergeCell ref="A97:H97"/>
    <mergeCell ref="B88:C88"/>
    <mergeCell ref="B86:C86"/>
    <mergeCell ref="C90:F90"/>
    <mergeCell ref="B111:C111"/>
    <mergeCell ref="C91:E91"/>
    <mergeCell ref="B118:F118"/>
    <mergeCell ref="E121:F121"/>
    <mergeCell ref="B119:F119"/>
    <mergeCell ref="B107:D107"/>
    <mergeCell ref="C131:F131"/>
    <mergeCell ref="B123:G123"/>
    <mergeCell ref="C134:E135"/>
    <mergeCell ref="C136:E136"/>
    <mergeCell ref="C137:E137"/>
    <mergeCell ref="F134:F135"/>
    <mergeCell ref="A168:G168"/>
    <mergeCell ref="B164:G164"/>
    <mergeCell ref="B165:G165"/>
    <mergeCell ref="B69:C70"/>
    <mergeCell ref="D73:G74"/>
    <mergeCell ref="B71:C74"/>
    <mergeCell ref="D86:G86"/>
    <mergeCell ref="D156:E156"/>
    <mergeCell ref="B104:D104"/>
    <mergeCell ref="B110:D110"/>
    <mergeCell ref="B115:C115"/>
    <mergeCell ref="B116:E116"/>
    <mergeCell ref="B102:E102"/>
    <mergeCell ref="B105:D105"/>
    <mergeCell ref="D162:E162"/>
    <mergeCell ref="D158:E158"/>
    <mergeCell ref="D160:E160"/>
    <mergeCell ref="B120:C120"/>
    <mergeCell ref="D120:E120"/>
    <mergeCell ref="B151:G153"/>
    <mergeCell ref="B159:C159"/>
    <mergeCell ref="B161:C161"/>
    <mergeCell ref="B155:C155"/>
    <mergeCell ref="C146:F147"/>
    <mergeCell ref="B162:C162"/>
    <mergeCell ref="B160:C160"/>
    <mergeCell ref="B158:C158"/>
    <mergeCell ref="B156:C156"/>
    <mergeCell ref="C132:F133"/>
    <mergeCell ref="A149:H149"/>
    <mergeCell ref="C143:E143"/>
    <mergeCell ref="C144:E144"/>
    <mergeCell ref="C145:F145"/>
    <mergeCell ref="B52:F52"/>
    <mergeCell ref="B55:F55"/>
    <mergeCell ref="B58:G58"/>
    <mergeCell ref="A34:H34"/>
    <mergeCell ref="B117:F117"/>
    <mergeCell ref="B157:C157"/>
    <mergeCell ref="B109:F109"/>
    <mergeCell ref="B47:F47"/>
    <mergeCell ref="B54:E54"/>
    <mergeCell ref="A81:H81"/>
    <mergeCell ref="A50:H50"/>
    <mergeCell ref="A56:H56"/>
    <mergeCell ref="A75:H75"/>
    <mergeCell ref="B78:F78"/>
    <mergeCell ref="B77:G77"/>
    <mergeCell ref="B83:G84"/>
    <mergeCell ref="B99:G100"/>
    <mergeCell ref="A130:H130"/>
    <mergeCell ref="B114:C114"/>
    <mergeCell ref="B106:D106"/>
    <mergeCell ref="A128:H128"/>
    <mergeCell ref="B108:E108"/>
    <mergeCell ref="B87:C87"/>
    <mergeCell ref="B112:E112"/>
    <mergeCell ref="B2:G2"/>
    <mergeCell ref="C10:D10"/>
    <mergeCell ref="C8:D8"/>
    <mergeCell ref="B22:F22"/>
    <mergeCell ref="B21:G21"/>
    <mergeCell ref="B28:F28"/>
    <mergeCell ref="A6:H6"/>
    <mergeCell ref="F18:G18"/>
    <mergeCell ref="B24:F24"/>
    <mergeCell ref="B25:F25"/>
    <mergeCell ref="A19:H19"/>
    <mergeCell ref="B23:F23"/>
    <mergeCell ref="C9:D9"/>
    <mergeCell ref="F8:G8"/>
    <mergeCell ref="C11:D11"/>
    <mergeCell ref="F11:G11"/>
    <mergeCell ref="C12:D12"/>
    <mergeCell ref="C16:D16"/>
    <mergeCell ref="F16:G16"/>
    <mergeCell ref="A14:H14"/>
    <mergeCell ref="D3:E3"/>
    <mergeCell ref="B29:F29"/>
    <mergeCell ref="C138:E138"/>
    <mergeCell ref="B4:G4"/>
    <mergeCell ref="C141:E141"/>
    <mergeCell ref="C142:E142"/>
    <mergeCell ref="F17:G17"/>
    <mergeCell ref="F9:G9"/>
    <mergeCell ref="C17:D17"/>
    <mergeCell ref="B27:F27"/>
    <mergeCell ref="B26:F26"/>
    <mergeCell ref="B32:E32"/>
    <mergeCell ref="B30:F30"/>
    <mergeCell ref="B31:F31"/>
    <mergeCell ref="B38:F38"/>
    <mergeCell ref="B40:F40"/>
    <mergeCell ref="B36:G36"/>
    <mergeCell ref="B41:F41"/>
    <mergeCell ref="B42:F42"/>
    <mergeCell ref="B43:F43"/>
    <mergeCell ref="B44:F44"/>
    <mergeCell ref="B45:F45"/>
    <mergeCell ref="B39:F39"/>
    <mergeCell ref="B46:F46"/>
    <mergeCell ref="B48:E48"/>
  </mergeCells>
  <phoneticPr fontId="3" type="noConversion"/>
  <dataValidations xWindow="545" yWindow="335" count="10">
    <dataValidation allowBlank="1" showInputMessage="1" showErrorMessage="1" sqref="G131:G133 C166:G166 D150:G162 I94 C136:C146 H145:H147 G19:G43 C112:C116 G117:G120 G113:G115 B150:B166 F110:F116 D116:E116 E110:E113 D112:D115 C110:D110 F106:F108 G106:H107 F98:H105 G109:G111 C131 F71 G45:G51 A6:B12 D6:D7 C11:D11 C6:C10 G6:G7 D22:F55 B148:G148 H129 F134:G134 F136:G144 B131:B147 C95:E95 F91:F95 B96:H96 D92:E93 C98:E108 G10 G12:G17 I91:I92 C163:G163 C150:C154 C56:F59 E6:F21 D13:D21 A13:C55 B56:B67 B69 B71 G53:G72 D73 D60:E72 F60:F69 D75:G85 G89:G93 H6:H95 E87:G88 C75:C93 D89:F89 B75:B95 F120 E122:F122 H108:H127 A56:A166 B98:B123 E121 C121:D122" xr:uid="{00000000-0002-0000-0000-000000000000}"/>
    <dataValidation type="list" allowBlank="1" showInputMessage="1" showErrorMessage="1" sqref="G52" xr:uid="{00000000-0002-0000-0000-000001000000}">
      <formula1>_options9</formula1>
    </dataValidation>
    <dataValidation type="list" allowBlank="1" showInputMessage="1" showErrorMessage="1" sqref="D87" xr:uid="{00000000-0002-0000-0000-000002000000}">
      <formula1>$B$209:$B$213</formula1>
    </dataValidation>
    <dataValidation type="list" allowBlank="1" showInputMessage="1" showErrorMessage="1" sqref="D88" xr:uid="{00000000-0002-0000-0000-000003000000}">
      <formula1>_options8</formula1>
    </dataValidation>
    <dataValidation type="whole" errorStyle="warning" operator="notEqual" allowBlank="1" showInputMessage="1" showErrorMessage="1" errorTitle="Health Insurance Premiums" error="You have entered $9,900, this is the CHURCH'S portion of the pastor's premium. It can not be considered part of the pastor's compensation." sqref="G44" xr:uid="{00000000-0002-0000-0000-000004000000}">
      <formula1>9900</formula1>
    </dataValidation>
    <dataValidation type="list" allowBlank="1" showInputMessage="1" showErrorMessage="1" sqref="G112 G108" xr:uid="{00000000-0002-0000-0000-000005000000}">
      <formula1>_options20</formula1>
    </dataValidation>
    <dataValidation type="list" allowBlank="1" showInputMessage="1" showErrorMessage="1" sqref="G116" xr:uid="{00000000-0002-0000-0000-000006000000}">
      <formula1>_options22</formula1>
    </dataValidation>
    <dataValidation type="list" allowBlank="1" showInputMessage="1" showErrorMessage="1" sqref="G121" xr:uid="{00000000-0002-0000-0000-000007000000}">
      <formula1>_options23</formula1>
    </dataValidation>
    <dataValidation type="list" allowBlank="1" showInputMessage="1" showErrorMessage="1" sqref="C12" xr:uid="{00000000-0002-0000-0000-000008000000}">
      <formula1>_options34</formula1>
    </dataValidation>
    <dataValidation type="list" allowBlank="1" showInputMessage="1" showErrorMessage="1" sqref="D86" xr:uid="{00000000-0002-0000-0000-000009000000}">
      <formula1>_options13</formula1>
    </dataValidation>
  </dataValidations>
  <hyperlinks>
    <hyperlink ref="B118:F118" r:id="rId1" display="Click here to download more information and/or enroll in UMPIP" xr:uid="{00000000-0004-0000-0000-000001000000}"/>
  </hyperlinks>
  <printOptions horizontalCentered="1"/>
  <pageMargins left="0.38" right="0.37" top="0.5" bottom="0.5" header="0.3" footer="0.3"/>
  <pageSetup scale="78" fitToHeight="0" orientation="portrait" r:id="rId2"/>
  <headerFooter alignWithMargins="0">
    <oddHeader>&amp;C2020 Clergy Compensation Worksheet - Single Point Charge</oddHeader>
    <oddFooter>&amp;F&amp;RPage &amp;P</oddFooter>
  </headerFooter>
  <rowBreaks count="4" manualBreakCount="4">
    <brk id="33" max="7" man="1"/>
    <brk id="55" max="7" man="1"/>
    <brk id="80" max="7" man="1"/>
    <brk id="127" max="7" man="1"/>
  </rowBreaks>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O26"/>
  <sheetViews>
    <sheetView workbookViewId="0">
      <selection activeCell="M1" sqref="M1"/>
    </sheetView>
  </sheetViews>
  <sheetFormatPr defaultRowHeight="12.75" x14ac:dyDescent="0.2"/>
  <cols>
    <col min="1" max="1" width="2.140625" bestFit="1" customWidth="1"/>
    <col min="2" max="2" width="9.140625" bestFit="1" customWidth="1"/>
    <col min="3" max="3" width="2.140625" bestFit="1" customWidth="1"/>
    <col min="4" max="4" width="8.42578125" bestFit="1" customWidth="1"/>
    <col min="5" max="5" width="22.85546875" bestFit="1" customWidth="1"/>
    <col min="6" max="6" width="21.85546875" bestFit="1" customWidth="1"/>
    <col min="7" max="7" width="8.140625" bestFit="1" customWidth="1"/>
    <col min="8" max="8" width="7.42578125" bestFit="1" customWidth="1"/>
    <col min="9" max="9" width="9.140625" bestFit="1" customWidth="1"/>
    <col min="10" max="10" width="21.85546875" bestFit="1" customWidth="1"/>
    <col min="11" max="11" width="23.85546875" bestFit="1" customWidth="1"/>
    <col min="12" max="12" width="28.140625" bestFit="1" customWidth="1"/>
    <col min="13" max="13" width="56.42578125" customWidth="1"/>
    <col min="14" max="14" width="3.85546875" bestFit="1" customWidth="1"/>
    <col min="15" max="19" width="4.85546875" bestFit="1" customWidth="1"/>
    <col min="20" max="23" width="2.140625" bestFit="1" customWidth="1"/>
    <col min="24" max="24" width="26.140625" bestFit="1" customWidth="1"/>
    <col min="25" max="34" width="25.5703125" bestFit="1" customWidth="1"/>
    <col min="35" max="41" width="2.140625" bestFit="1" customWidth="1"/>
  </cols>
  <sheetData>
    <row r="1" spans="1:41" x14ac:dyDescent="0.2">
      <c r="A1" s="159" t="s">
        <v>66</v>
      </c>
      <c r="B1" s="34" t="s">
        <v>72</v>
      </c>
      <c r="C1" s="34" t="s">
        <v>75</v>
      </c>
      <c r="D1" s="34" t="s">
        <v>75</v>
      </c>
      <c r="E1" s="34" t="s">
        <v>84</v>
      </c>
      <c r="F1" s="34" t="s">
        <v>84</v>
      </c>
      <c r="G1" s="34" t="s">
        <v>94</v>
      </c>
      <c r="H1" s="34" t="s">
        <v>94</v>
      </c>
      <c r="I1" s="34" t="s">
        <v>72</v>
      </c>
      <c r="J1" s="34" t="s">
        <v>84</v>
      </c>
      <c r="K1" s="34" t="s">
        <v>84</v>
      </c>
      <c r="L1" s="34" t="s">
        <v>112</v>
      </c>
      <c r="M1" s="34" t="s">
        <v>94</v>
      </c>
      <c r="N1" s="34" t="s">
        <v>134</v>
      </c>
      <c r="O1" s="34" t="s">
        <v>134</v>
      </c>
      <c r="P1" s="34" t="s">
        <v>134</v>
      </c>
      <c r="Q1" s="34" t="s">
        <v>134</v>
      </c>
      <c r="R1" s="34" t="s">
        <v>134</v>
      </c>
      <c r="S1" s="34" t="s">
        <v>159</v>
      </c>
      <c r="T1" s="34" t="s">
        <v>75</v>
      </c>
      <c r="U1" s="34" t="s">
        <v>75</v>
      </c>
      <c r="V1" s="34" t="s">
        <v>75</v>
      </c>
      <c r="W1" s="34" t="s">
        <v>75</v>
      </c>
      <c r="X1" s="34" t="s">
        <v>112</v>
      </c>
      <c r="Y1" s="145" t="s">
        <v>112</v>
      </c>
      <c r="Z1" s="145" t="s">
        <v>112</v>
      </c>
      <c r="AA1" s="145" t="s">
        <v>112</v>
      </c>
      <c r="AB1" s="145" t="s">
        <v>112</v>
      </c>
      <c r="AC1" s="145" t="s">
        <v>112</v>
      </c>
      <c r="AD1" s="145" t="s">
        <v>112</v>
      </c>
      <c r="AE1" s="145" t="s">
        <v>112</v>
      </c>
      <c r="AF1" s="145" t="s">
        <v>112</v>
      </c>
      <c r="AG1" s="145" t="s">
        <v>112</v>
      </c>
      <c r="AH1" s="145" t="s">
        <v>112</v>
      </c>
      <c r="AI1" s="145" t="s">
        <v>66</v>
      </c>
      <c r="AJ1" s="145" t="s">
        <v>66</v>
      </c>
      <c r="AK1" s="145" t="s">
        <v>66</v>
      </c>
      <c r="AL1" s="145" t="s">
        <v>66</v>
      </c>
      <c r="AM1" s="145" t="s">
        <v>66</v>
      </c>
      <c r="AN1" s="145" t="s">
        <v>66</v>
      </c>
      <c r="AO1" s="145" t="s">
        <v>66</v>
      </c>
    </row>
    <row r="2" spans="1:41" x14ac:dyDescent="0.2">
      <c r="A2" s="159" t="s">
        <v>67</v>
      </c>
      <c r="B2" s="34" t="s">
        <v>66</v>
      </c>
      <c r="C2" s="34" t="s">
        <v>66</v>
      </c>
      <c r="D2" s="34" t="s">
        <v>76</v>
      </c>
      <c r="E2" s="34" t="s">
        <v>85</v>
      </c>
      <c r="F2" s="34" t="s">
        <v>85</v>
      </c>
      <c r="G2" s="34" t="s">
        <v>35</v>
      </c>
      <c r="H2" s="34" t="s">
        <v>66</v>
      </c>
      <c r="I2" s="34" t="s">
        <v>66</v>
      </c>
      <c r="J2" s="34" t="s">
        <v>85</v>
      </c>
      <c r="K2" s="34" t="s">
        <v>104</v>
      </c>
      <c r="L2" s="34" t="s">
        <v>113</v>
      </c>
      <c r="M2" s="34" t="s">
        <v>20</v>
      </c>
      <c r="N2" s="34" t="s">
        <v>135</v>
      </c>
      <c r="O2" s="34" t="s">
        <v>135</v>
      </c>
      <c r="P2" s="34" t="s">
        <v>135</v>
      </c>
      <c r="Q2" s="34" t="s">
        <v>135</v>
      </c>
      <c r="R2" s="34" t="s">
        <v>135</v>
      </c>
      <c r="S2" s="34" t="s">
        <v>134</v>
      </c>
      <c r="T2" s="34" t="s">
        <v>66</v>
      </c>
      <c r="U2" s="34" t="s">
        <v>66</v>
      </c>
      <c r="V2" s="34" t="s">
        <v>66</v>
      </c>
      <c r="W2" s="34" t="s">
        <v>66</v>
      </c>
      <c r="X2" s="34" t="s">
        <v>165</v>
      </c>
      <c r="Y2" s="145" t="s">
        <v>165</v>
      </c>
      <c r="Z2" s="145" t="s">
        <v>165</v>
      </c>
      <c r="AA2" s="145" t="s">
        <v>165</v>
      </c>
      <c r="AB2" s="145" t="s">
        <v>165</v>
      </c>
      <c r="AC2" s="145" t="s">
        <v>165</v>
      </c>
      <c r="AD2" s="145" t="s">
        <v>165</v>
      </c>
      <c r="AE2" s="145" t="s">
        <v>165</v>
      </c>
      <c r="AF2" s="145" t="s">
        <v>165</v>
      </c>
      <c r="AG2" s="145" t="s">
        <v>165</v>
      </c>
      <c r="AH2" s="145" t="s">
        <v>165</v>
      </c>
      <c r="AI2" s="145" t="s">
        <v>67</v>
      </c>
      <c r="AJ2" s="145" t="s">
        <v>67</v>
      </c>
      <c r="AK2" s="145" t="s">
        <v>67</v>
      </c>
      <c r="AL2" s="145" t="s">
        <v>67</v>
      </c>
      <c r="AM2" s="145" t="s">
        <v>67</v>
      </c>
      <c r="AN2" s="145" t="s">
        <v>67</v>
      </c>
      <c r="AO2" s="145" t="s">
        <v>67</v>
      </c>
    </row>
    <row r="3" spans="1:41" x14ac:dyDescent="0.2">
      <c r="A3" s="34"/>
      <c r="B3" s="34" t="s">
        <v>67</v>
      </c>
      <c r="C3" s="34" t="s">
        <v>67</v>
      </c>
      <c r="D3" s="34" t="s">
        <v>77</v>
      </c>
      <c r="E3" s="34" t="s">
        <v>86</v>
      </c>
      <c r="F3" s="34" t="s">
        <v>86</v>
      </c>
      <c r="G3" s="34" t="s">
        <v>36</v>
      </c>
      <c r="H3" s="34" t="s">
        <v>67</v>
      </c>
      <c r="I3" s="34" t="s">
        <v>67</v>
      </c>
      <c r="J3" s="34" t="s">
        <v>86</v>
      </c>
      <c r="K3" s="34" t="s">
        <v>86</v>
      </c>
      <c r="L3" s="34" t="s">
        <v>114</v>
      </c>
      <c r="M3" s="34" t="s">
        <v>18</v>
      </c>
      <c r="O3" s="34" t="s">
        <v>136</v>
      </c>
      <c r="P3" s="34" t="s">
        <v>136</v>
      </c>
      <c r="Q3" s="34" t="s">
        <v>136</v>
      </c>
      <c r="R3" s="34" t="s">
        <v>136</v>
      </c>
      <c r="S3" s="34" t="s">
        <v>135</v>
      </c>
      <c r="T3" s="34" t="s">
        <v>67</v>
      </c>
      <c r="U3" s="34" t="s">
        <v>67</v>
      </c>
      <c r="V3" s="34" t="s">
        <v>67</v>
      </c>
      <c r="W3" s="34" t="s">
        <v>67</v>
      </c>
      <c r="X3" s="34" t="s">
        <v>166</v>
      </c>
      <c r="Y3" s="145" t="s">
        <v>166</v>
      </c>
      <c r="Z3" s="145" t="s">
        <v>166</v>
      </c>
      <c r="AA3" s="145" t="s">
        <v>166</v>
      </c>
      <c r="AB3" s="145" t="s">
        <v>166</v>
      </c>
      <c r="AC3" s="145" t="s">
        <v>166</v>
      </c>
      <c r="AD3" s="145" t="s">
        <v>166</v>
      </c>
      <c r="AE3" s="145" t="s">
        <v>166</v>
      </c>
      <c r="AF3" s="145" t="s">
        <v>166</v>
      </c>
      <c r="AG3" s="145" t="s">
        <v>166</v>
      </c>
      <c r="AH3" s="145" t="s">
        <v>166</v>
      </c>
    </row>
    <row r="4" spans="1:41" x14ac:dyDescent="0.2">
      <c r="D4" s="34" t="s">
        <v>78</v>
      </c>
      <c r="E4" s="34" t="s">
        <v>87</v>
      </c>
      <c r="F4" s="34" t="s">
        <v>87</v>
      </c>
      <c r="G4" s="34" t="s">
        <v>37</v>
      </c>
      <c r="J4" s="34" t="s">
        <v>87</v>
      </c>
      <c r="K4" s="34" t="s">
        <v>87</v>
      </c>
      <c r="L4" s="34" t="s">
        <v>115</v>
      </c>
      <c r="M4" s="34" t="s">
        <v>19</v>
      </c>
      <c r="O4" s="34" t="s">
        <v>137</v>
      </c>
      <c r="P4" s="34" t="s">
        <v>137</v>
      </c>
      <c r="Q4" s="34" t="s">
        <v>137</v>
      </c>
      <c r="R4" s="34" t="s">
        <v>137</v>
      </c>
      <c r="S4" s="34" t="s">
        <v>136</v>
      </c>
      <c r="X4" s="34" t="s">
        <v>167</v>
      </c>
      <c r="Y4" s="145" t="s">
        <v>167</v>
      </c>
      <c r="Z4" s="145" t="s">
        <v>167</v>
      </c>
      <c r="AA4" s="145" t="s">
        <v>167</v>
      </c>
      <c r="AB4" s="145" t="s">
        <v>167</v>
      </c>
      <c r="AC4" s="145" t="s">
        <v>167</v>
      </c>
      <c r="AD4" s="145" t="s">
        <v>167</v>
      </c>
      <c r="AE4" s="145" t="s">
        <v>167</v>
      </c>
      <c r="AF4" s="145" t="s">
        <v>167</v>
      </c>
      <c r="AG4" s="145" t="s">
        <v>167</v>
      </c>
      <c r="AH4" s="145" t="s">
        <v>167</v>
      </c>
    </row>
    <row r="5" spans="1:41" x14ac:dyDescent="0.2">
      <c r="D5" s="34" t="s">
        <v>79</v>
      </c>
      <c r="E5" s="34" t="s">
        <v>88</v>
      </c>
      <c r="F5" s="34" t="s">
        <v>89</v>
      </c>
      <c r="G5" s="34" t="s">
        <v>38</v>
      </c>
      <c r="J5" s="34" t="s">
        <v>101</v>
      </c>
      <c r="K5" s="34" t="s">
        <v>101</v>
      </c>
      <c r="L5" s="34" t="s">
        <v>116</v>
      </c>
      <c r="M5" s="34" t="s">
        <v>190</v>
      </c>
      <c r="O5" s="34" t="s">
        <v>138</v>
      </c>
      <c r="P5" s="34" t="s">
        <v>138</v>
      </c>
      <c r="Q5" s="34" t="s">
        <v>138</v>
      </c>
      <c r="R5" s="34" t="s">
        <v>138</v>
      </c>
      <c r="S5" s="34" t="s">
        <v>137</v>
      </c>
      <c r="X5" s="34" t="s">
        <v>168</v>
      </c>
      <c r="Y5" s="145" t="s">
        <v>168</v>
      </c>
      <c r="Z5" s="145" t="s">
        <v>168</v>
      </c>
      <c r="AA5" s="145" t="s">
        <v>168</v>
      </c>
      <c r="AB5" s="145" t="s">
        <v>168</v>
      </c>
      <c r="AC5" s="145" t="s">
        <v>168</v>
      </c>
      <c r="AD5" s="145" t="s">
        <v>168</v>
      </c>
      <c r="AE5" s="145" t="s">
        <v>168</v>
      </c>
      <c r="AF5" s="145" t="s">
        <v>168</v>
      </c>
      <c r="AG5" s="145" t="s">
        <v>168</v>
      </c>
      <c r="AH5" s="145" t="s">
        <v>168</v>
      </c>
    </row>
    <row r="6" spans="1:41" x14ac:dyDescent="0.2">
      <c r="D6" s="34" t="s">
        <v>80</v>
      </c>
      <c r="L6" s="34" t="s">
        <v>117</v>
      </c>
      <c r="M6" s="34" t="s">
        <v>191</v>
      </c>
      <c r="O6" s="159" t="s">
        <v>139</v>
      </c>
      <c r="P6" s="34" t="s">
        <v>139</v>
      </c>
      <c r="Q6" s="34" t="s">
        <v>139</v>
      </c>
      <c r="R6" s="34" t="s">
        <v>139</v>
      </c>
      <c r="S6" s="34" t="s">
        <v>138</v>
      </c>
      <c r="X6" s="34" t="s">
        <v>169</v>
      </c>
      <c r="Y6" s="145" t="s">
        <v>169</v>
      </c>
      <c r="Z6" s="145" t="s">
        <v>169</v>
      </c>
      <c r="AA6" s="145" t="s">
        <v>169</v>
      </c>
      <c r="AB6" s="145" t="s">
        <v>169</v>
      </c>
      <c r="AC6" s="145" t="s">
        <v>169</v>
      </c>
      <c r="AD6" s="145" t="s">
        <v>169</v>
      </c>
      <c r="AE6" s="145" t="s">
        <v>169</v>
      </c>
      <c r="AF6" s="145" t="s">
        <v>169</v>
      </c>
      <c r="AG6" s="145" t="s">
        <v>169</v>
      </c>
      <c r="AH6" s="145" t="s">
        <v>169</v>
      </c>
    </row>
    <row r="7" spans="1:41" x14ac:dyDescent="0.2">
      <c r="D7" s="34" t="s">
        <v>81</v>
      </c>
      <c r="L7" s="34" t="s">
        <v>118</v>
      </c>
      <c r="M7" s="159" t="s">
        <v>299</v>
      </c>
      <c r="O7" s="34" t="s">
        <v>140</v>
      </c>
      <c r="P7" s="34" t="s">
        <v>140</v>
      </c>
      <c r="Q7" s="34" t="s">
        <v>140</v>
      </c>
      <c r="R7" s="34" t="s">
        <v>140</v>
      </c>
      <c r="S7" s="34" t="s">
        <v>139</v>
      </c>
      <c r="X7" s="34" t="s">
        <v>170</v>
      </c>
      <c r="Y7" s="145" t="s">
        <v>170</v>
      </c>
      <c r="Z7" s="145" t="s">
        <v>170</v>
      </c>
      <c r="AA7" s="145" t="s">
        <v>170</v>
      </c>
      <c r="AB7" s="145" t="s">
        <v>170</v>
      </c>
      <c r="AC7" s="145" t="s">
        <v>170</v>
      </c>
      <c r="AD7" s="145" t="s">
        <v>170</v>
      </c>
      <c r="AE7" s="145" t="s">
        <v>170</v>
      </c>
      <c r="AF7" s="145" t="s">
        <v>170</v>
      </c>
      <c r="AG7" s="145" t="s">
        <v>170</v>
      </c>
      <c r="AH7" s="145" t="s">
        <v>170</v>
      </c>
    </row>
    <row r="8" spans="1:41" x14ac:dyDescent="0.2">
      <c r="D8" s="34" t="s">
        <v>82</v>
      </c>
      <c r="L8" s="34" t="s">
        <v>119</v>
      </c>
      <c r="M8" s="159" t="s">
        <v>298</v>
      </c>
      <c r="O8" s="34" t="s">
        <v>141</v>
      </c>
      <c r="P8" s="34" t="s">
        <v>141</v>
      </c>
      <c r="Q8" s="34" t="s">
        <v>141</v>
      </c>
      <c r="R8" s="34" t="s">
        <v>141</v>
      </c>
      <c r="S8" s="34" t="s">
        <v>140</v>
      </c>
      <c r="X8" s="34" t="s">
        <v>171</v>
      </c>
      <c r="Y8" s="145" t="s">
        <v>171</v>
      </c>
      <c r="Z8" s="145" t="s">
        <v>171</v>
      </c>
      <c r="AA8" s="145" t="s">
        <v>171</v>
      </c>
      <c r="AB8" s="145" t="s">
        <v>171</v>
      </c>
      <c r="AC8" s="145" t="s">
        <v>171</v>
      </c>
      <c r="AD8" s="145" t="s">
        <v>171</v>
      </c>
      <c r="AE8" s="145" t="s">
        <v>171</v>
      </c>
      <c r="AF8" s="145" t="s">
        <v>171</v>
      </c>
      <c r="AG8" s="145" t="s">
        <v>171</v>
      </c>
      <c r="AH8" s="145" t="s">
        <v>171</v>
      </c>
    </row>
    <row r="9" spans="1:41" x14ac:dyDescent="0.2">
      <c r="D9" s="34" t="s">
        <v>83</v>
      </c>
      <c r="L9" s="34" t="s">
        <v>120</v>
      </c>
      <c r="M9" s="159" t="s">
        <v>297</v>
      </c>
      <c r="O9" s="34" t="s">
        <v>142</v>
      </c>
      <c r="P9" s="34" t="s">
        <v>142</v>
      </c>
      <c r="Q9" s="34" t="s">
        <v>142</v>
      </c>
      <c r="R9" s="34" t="s">
        <v>142</v>
      </c>
      <c r="S9" s="34" t="s">
        <v>141</v>
      </c>
      <c r="X9" s="34" t="s">
        <v>172</v>
      </c>
      <c r="Y9" s="145" t="s">
        <v>172</v>
      </c>
      <c r="Z9" s="145" t="s">
        <v>172</v>
      </c>
      <c r="AA9" s="145" t="s">
        <v>172</v>
      </c>
      <c r="AB9" s="145" t="s">
        <v>172</v>
      </c>
      <c r="AC9" s="145" t="s">
        <v>172</v>
      </c>
      <c r="AD9" s="145" t="s">
        <v>172</v>
      </c>
      <c r="AE9" s="145" t="s">
        <v>172</v>
      </c>
      <c r="AF9" s="145" t="s">
        <v>172</v>
      </c>
      <c r="AG9" s="145" t="s">
        <v>172</v>
      </c>
      <c r="AH9" s="145" t="s">
        <v>172</v>
      </c>
    </row>
    <row r="10" spans="1:41" x14ac:dyDescent="0.2">
      <c r="M10" s="159" t="s">
        <v>296</v>
      </c>
      <c r="O10" s="34" t="s">
        <v>143</v>
      </c>
      <c r="P10" s="34" t="s">
        <v>143</v>
      </c>
      <c r="Q10" s="34" t="s">
        <v>143</v>
      </c>
      <c r="R10" s="34" t="s">
        <v>143</v>
      </c>
      <c r="S10" s="34" t="s">
        <v>142</v>
      </c>
    </row>
    <row r="11" spans="1:41" x14ac:dyDescent="0.2">
      <c r="M11" t="s">
        <v>192</v>
      </c>
      <c r="O11" s="34" t="s">
        <v>144</v>
      </c>
      <c r="P11" s="34" t="s">
        <v>144</v>
      </c>
      <c r="Q11" s="34" t="s">
        <v>144</v>
      </c>
      <c r="R11" s="34" t="s">
        <v>144</v>
      </c>
      <c r="S11" s="34" t="s">
        <v>143</v>
      </c>
    </row>
    <row r="12" spans="1:41" x14ac:dyDescent="0.2">
      <c r="P12" s="34" t="s">
        <v>145</v>
      </c>
      <c r="Q12" s="34" t="s">
        <v>145</v>
      </c>
      <c r="R12" s="34" t="s">
        <v>145</v>
      </c>
      <c r="S12" s="34" t="s">
        <v>144</v>
      </c>
    </row>
    <row r="13" spans="1:41" x14ac:dyDescent="0.2">
      <c r="P13" s="34" t="s">
        <v>146</v>
      </c>
      <c r="Q13" s="34" t="s">
        <v>146</v>
      </c>
      <c r="R13" s="34" t="s">
        <v>146</v>
      </c>
      <c r="S13" s="34" t="s">
        <v>145</v>
      </c>
    </row>
    <row r="14" spans="1:41" x14ac:dyDescent="0.2">
      <c r="M14" s="34"/>
      <c r="P14" s="34" t="s">
        <v>147</v>
      </c>
      <c r="Q14" s="34" t="s">
        <v>147</v>
      </c>
      <c r="R14" s="34" t="s">
        <v>147</v>
      </c>
      <c r="S14" s="34" t="s">
        <v>146</v>
      </c>
    </row>
    <row r="15" spans="1:41" x14ac:dyDescent="0.2">
      <c r="M15" s="34"/>
      <c r="P15" s="34" t="s">
        <v>148</v>
      </c>
      <c r="Q15" s="34" t="s">
        <v>148</v>
      </c>
      <c r="R15" s="34" t="s">
        <v>148</v>
      </c>
      <c r="S15" s="34" t="s">
        <v>147</v>
      </c>
    </row>
    <row r="16" spans="1:41" x14ac:dyDescent="0.2">
      <c r="P16" s="34" t="s">
        <v>149</v>
      </c>
      <c r="Q16" s="34" t="s">
        <v>149</v>
      </c>
      <c r="R16" s="34" t="s">
        <v>149</v>
      </c>
      <c r="S16" s="34" t="s">
        <v>148</v>
      </c>
    </row>
    <row r="17" spans="13:19" x14ac:dyDescent="0.2">
      <c r="P17" s="34" t="s">
        <v>150</v>
      </c>
      <c r="Q17" s="34" t="s">
        <v>150</v>
      </c>
      <c r="R17" s="34" t="s">
        <v>150</v>
      </c>
      <c r="S17" s="34" t="s">
        <v>149</v>
      </c>
    </row>
    <row r="18" spans="13:19" x14ac:dyDescent="0.2">
      <c r="P18" s="34" t="s">
        <v>151</v>
      </c>
      <c r="Q18" s="34" t="s">
        <v>151</v>
      </c>
      <c r="R18" s="34" t="s">
        <v>151</v>
      </c>
      <c r="S18" s="34" t="s">
        <v>150</v>
      </c>
    </row>
    <row r="19" spans="13:19" x14ac:dyDescent="0.2">
      <c r="P19" s="34" t="s">
        <v>152</v>
      </c>
      <c r="Q19" s="34" t="s">
        <v>152</v>
      </c>
      <c r="R19" s="34" t="s">
        <v>152</v>
      </c>
      <c r="S19" s="34" t="s">
        <v>151</v>
      </c>
    </row>
    <row r="20" spans="13:19" x14ac:dyDescent="0.2">
      <c r="M20" s="185"/>
      <c r="P20" s="34" t="s">
        <v>153</v>
      </c>
      <c r="Q20" s="34" t="s">
        <v>153</v>
      </c>
      <c r="R20" s="34" t="s">
        <v>153</v>
      </c>
      <c r="S20" s="34" t="s">
        <v>152</v>
      </c>
    </row>
    <row r="21" spans="13:19" x14ac:dyDescent="0.2">
      <c r="Q21" s="34" t="s">
        <v>154</v>
      </c>
      <c r="R21" s="34" t="s">
        <v>154</v>
      </c>
      <c r="S21" s="34" t="s">
        <v>153</v>
      </c>
    </row>
    <row r="22" spans="13:19" x14ac:dyDescent="0.2">
      <c r="Q22" s="34" t="s">
        <v>155</v>
      </c>
      <c r="R22" s="34" t="s">
        <v>155</v>
      </c>
      <c r="S22" s="34" t="s">
        <v>154</v>
      </c>
    </row>
    <row r="23" spans="13:19" x14ac:dyDescent="0.2">
      <c r="Q23" s="34" t="s">
        <v>156</v>
      </c>
      <c r="R23" s="34" t="s">
        <v>156</v>
      </c>
      <c r="S23" s="34" t="s">
        <v>155</v>
      </c>
    </row>
    <row r="24" spans="13:19" x14ac:dyDescent="0.2">
      <c r="Q24" s="34" t="s">
        <v>157</v>
      </c>
      <c r="R24" s="34" t="s">
        <v>157</v>
      </c>
      <c r="S24" s="34" t="s">
        <v>156</v>
      </c>
    </row>
    <row r="25" spans="13:19" x14ac:dyDescent="0.2">
      <c r="Q25" s="34" t="s">
        <v>158</v>
      </c>
      <c r="R25" s="34" t="s">
        <v>158</v>
      </c>
      <c r="S25" s="34" t="s">
        <v>157</v>
      </c>
    </row>
    <row r="26" spans="13:19" x14ac:dyDescent="0.2">
      <c r="S26" s="34" t="s">
        <v>158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12"/>
  <sheetViews>
    <sheetView workbookViewId="0"/>
  </sheetViews>
  <sheetFormatPr defaultRowHeight="12.75" x14ac:dyDescent="0.2"/>
  <sheetData>
    <row r="1" spans="1:5" x14ac:dyDescent="0.2">
      <c r="A1" t="s">
        <v>220</v>
      </c>
      <c r="B1" t="s">
        <v>221</v>
      </c>
      <c r="C1" t="s">
        <v>212</v>
      </c>
      <c r="D1" t="s">
        <v>224</v>
      </c>
      <c r="E1" t="s">
        <v>213</v>
      </c>
    </row>
    <row r="2" spans="1:5" x14ac:dyDescent="0.2">
      <c r="A2" t="s">
        <v>222</v>
      </c>
      <c r="B2" t="s">
        <v>223</v>
      </c>
    </row>
    <row r="3" spans="1:5" x14ac:dyDescent="0.2">
      <c r="A3" t="s">
        <v>225</v>
      </c>
      <c r="B3" t="s">
        <v>227</v>
      </c>
    </row>
    <row r="4" spans="1:5" x14ac:dyDescent="0.2">
      <c r="A4" t="s">
        <v>228</v>
      </c>
      <c r="B4" t="s">
        <v>229</v>
      </c>
    </row>
    <row r="5" spans="1:5" x14ac:dyDescent="0.2">
      <c r="A5" t="s">
        <v>230</v>
      </c>
      <c r="B5" t="s">
        <v>231</v>
      </c>
    </row>
    <row r="6" spans="1:5" x14ac:dyDescent="0.2">
      <c r="A6" t="s">
        <v>232</v>
      </c>
      <c r="B6" t="s">
        <v>233</v>
      </c>
    </row>
    <row r="7" spans="1:5" x14ac:dyDescent="0.2">
      <c r="A7" t="s">
        <v>234</v>
      </c>
      <c r="B7" t="s">
        <v>235</v>
      </c>
    </row>
    <row r="8" spans="1:5" x14ac:dyDescent="0.2">
      <c r="A8" t="s">
        <v>236</v>
      </c>
      <c r="B8" t="s">
        <v>237</v>
      </c>
    </row>
    <row r="9" spans="1:5" x14ac:dyDescent="0.2">
      <c r="A9" t="s">
        <v>238</v>
      </c>
      <c r="B9" t="s">
        <v>239</v>
      </c>
    </row>
    <row r="10" spans="1:5" x14ac:dyDescent="0.2">
      <c r="A10" t="s">
        <v>240</v>
      </c>
      <c r="B10" t="s">
        <v>241</v>
      </c>
    </row>
    <row r="11" spans="1:5" x14ac:dyDescent="0.2">
      <c r="A11" t="s">
        <v>242</v>
      </c>
      <c r="B11" t="s">
        <v>243</v>
      </c>
    </row>
    <row r="12" spans="1:5" x14ac:dyDescent="0.2">
      <c r="A12" t="s">
        <v>244</v>
      </c>
      <c r="B12" t="s">
        <v>245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58</vt:i4>
      </vt:variant>
    </vt:vector>
  </HeadingPairs>
  <TitlesOfParts>
    <vt:vector size="60" baseType="lpstr">
      <vt:lpstr>CalcField-Actual $</vt:lpstr>
      <vt:lpstr>_Options</vt:lpstr>
      <vt:lpstr>_options1</vt:lpstr>
      <vt:lpstr>_options10</vt:lpstr>
      <vt:lpstr>_options11</vt:lpstr>
      <vt:lpstr>_options12</vt:lpstr>
      <vt:lpstr>_options13</vt:lpstr>
      <vt:lpstr>_options14</vt:lpstr>
      <vt:lpstr>_options15</vt:lpstr>
      <vt:lpstr>_options16</vt:lpstr>
      <vt:lpstr>_options17</vt:lpstr>
      <vt:lpstr>_options18</vt:lpstr>
      <vt:lpstr>_options19</vt:lpstr>
      <vt:lpstr>_options2</vt:lpstr>
      <vt:lpstr>_options20</vt:lpstr>
      <vt:lpstr>_options21</vt:lpstr>
      <vt:lpstr>_options22</vt:lpstr>
      <vt:lpstr>_options23</vt:lpstr>
      <vt:lpstr>_options24</vt:lpstr>
      <vt:lpstr>_options25</vt:lpstr>
      <vt:lpstr>_options26</vt:lpstr>
      <vt:lpstr>_options27</vt:lpstr>
      <vt:lpstr>_options28</vt:lpstr>
      <vt:lpstr>_options29</vt:lpstr>
      <vt:lpstr>_options3</vt:lpstr>
      <vt:lpstr>_options30</vt:lpstr>
      <vt:lpstr>_options31</vt:lpstr>
      <vt:lpstr>_options32</vt:lpstr>
      <vt:lpstr>_options33</vt:lpstr>
      <vt:lpstr>_options34</vt:lpstr>
      <vt:lpstr>_options35</vt:lpstr>
      <vt:lpstr>_options36</vt:lpstr>
      <vt:lpstr>_options37</vt:lpstr>
      <vt:lpstr>_options38</vt:lpstr>
      <vt:lpstr>_options39</vt:lpstr>
      <vt:lpstr>_options4</vt:lpstr>
      <vt:lpstr>_options40</vt:lpstr>
      <vt:lpstr>_options41</vt:lpstr>
      <vt:lpstr>_options5</vt:lpstr>
      <vt:lpstr>_options6</vt:lpstr>
      <vt:lpstr>_options7</vt:lpstr>
      <vt:lpstr>_options8</vt:lpstr>
      <vt:lpstr>_options9</vt:lpstr>
      <vt:lpstr>Charge_Name</vt:lpstr>
      <vt:lpstr>Church_ID</vt:lpstr>
      <vt:lpstr>Church_Name</vt:lpstr>
      <vt:lpstr>Church_Phone</vt:lpstr>
      <vt:lpstr>District</vt:lpstr>
      <vt:lpstr>email</vt:lpstr>
      <vt:lpstr>Pastor_Email</vt:lpstr>
      <vt:lpstr>Pastor_Name</vt:lpstr>
      <vt:lpstr>Pastor_Phone</vt:lpstr>
      <vt:lpstr>Pastors_Full_Name</vt:lpstr>
      <vt:lpstr>Pastors_Phone</vt:lpstr>
      <vt:lpstr>Phone</vt:lpstr>
      <vt:lpstr>Position</vt:lpstr>
      <vt:lpstr>'CalcField-Actual $'!Print_Area</vt:lpstr>
      <vt:lpstr>Submitted_By</vt:lpstr>
      <vt:lpstr>Submitter_Email</vt:lpstr>
      <vt:lpstr>Submitter_Phone</vt:lpstr>
    </vt:vector>
  </TitlesOfParts>
  <Company>Kansas West Conference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 Filano</dc:creator>
  <cp:lastModifiedBy>Myca Jones</cp:lastModifiedBy>
  <cp:lastPrinted>2017-09-12T17:01:01Z</cp:lastPrinted>
  <dcterms:created xsi:type="dcterms:W3CDTF">2005-08-23T21:08:52Z</dcterms:created>
  <dcterms:modified xsi:type="dcterms:W3CDTF">2019-10-09T13:10:04Z</dcterms:modified>
</cp:coreProperties>
</file>